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d.docs.live.net/f0ccc3022fe0f8cc/Pulpit/"/>
    </mc:Choice>
  </mc:AlternateContent>
  <xr:revisionPtr revIDLastSave="3" documentId="8_{3F75CF94-CCAF-4896-A455-649E255765AF}" xr6:coauthVersionLast="47" xr6:coauthVersionMax="47" xr10:uidLastSave="{88900FA1-B090-4E92-B0B8-C6338EC9626E}"/>
  <bookViews>
    <workbookView xWindow="5840" yWindow="1810" windowWidth="19200" windowHeight="11170" xr2:uid="{DA21DACD-01CC-4CC3-9196-06F9644A52A4}"/>
  </bookViews>
  <sheets>
    <sheet name="przedmiar" sheetId="3" r:id="rId1"/>
  </sheets>
  <definedNames>
    <definedName name="_Hlk163748407" localSheetId="0">przedmiar!$C$97</definedName>
    <definedName name="_Hlk164075790" localSheetId="0">przedmiar!$C$102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5" i="3" l="1"/>
  <c r="G76" i="3"/>
  <c r="G77" i="3"/>
  <c r="G83" i="3"/>
  <c r="G84"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4" i="3"/>
  <c r="G30" i="3"/>
  <c r="G31" i="3"/>
  <c r="G32" i="3"/>
  <c r="G33" i="3"/>
  <c r="G34" i="3"/>
  <c r="G35" i="3"/>
  <c r="G37" i="3"/>
  <c r="G38" i="3"/>
  <c r="G39" i="3"/>
  <c r="G40" i="3"/>
  <c r="D36" i="3"/>
  <c r="G36" i="3" s="1"/>
  <c r="D133" i="3"/>
  <c r="G133" i="3" s="1"/>
  <c r="D132" i="3"/>
  <c r="G132" i="3" s="1"/>
  <c r="G89" i="3"/>
  <c r="G88" i="3"/>
  <c r="G87" i="3"/>
  <c r="G86" i="3"/>
  <c r="G85" i="3"/>
  <c r="G82" i="3"/>
  <c r="G81" i="3"/>
  <c r="G79" i="3"/>
  <c r="G78" i="3"/>
  <c r="G74" i="3"/>
  <c r="G71" i="3"/>
  <c r="G70" i="3"/>
  <c r="G69" i="3"/>
  <c r="G68" i="3"/>
  <c r="G66" i="3"/>
  <c r="G65" i="3"/>
  <c r="G64" i="3"/>
  <c r="G63" i="3"/>
  <c r="G62" i="3"/>
  <c r="G61" i="3"/>
  <c r="G60" i="3"/>
  <c r="G59" i="3"/>
  <c r="G58" i="3"/>
  <c r="G57" i="3"/>
  <c r="G56" i="3"/>
  <c r="G55" i="3"/>
  <c r="D53" i="3"/>
  <c r="G53" i="3" s="1"/>
  <c r="D52" i="3"/>
  <c r="G52" i="3" s="1"/>
  <c r="D51" i="3"/>
  <c r="G51" i="3" s="1"/>
  <c r="G50" i="3"/>
  <c r="G49" i="3"/>
  <c r="D48" i="3"/>
  <c r="G48" i="3" s="1"/>
  <c r="D47" i="3"/>
  <c r="G47" i="3" s="1"/>
  <c r="D46" i="3"/>
  <c r="G46" i="3" s="1"/>
  <c r="D45" i="3"/>
  <c r="G45" i="3" s="1"/>
  <c r="D44" i="3"/>
  <c r="G44" i="3" s="1"/>
  <c r="G43" i="3"/>
  <c r="D42" i="3"/>
  <c r="G42" i="3" s="1"/>
  <c r="D41" i="3"/>
  <c r="G41" i="3" s="1"/>
  <c r="G29" i="3"/>
  <c r="G28" i="3"/>
  <c r="G27" i="3"/>
  <c r="G26" i="3"/>
  <c r="G25" i="3"/>
  <c r="G24" i="3"/>
  <c r="G23" i="3"/>
  <c r="G22" i="3"/>
  <c r="G21" i="3"/>
  <c r="G20" i="3"/>
  <c r="G19" i="3"/>
  <c r="G18" i="3"/>
  <c r="G17" i="3"/>
  <c r="G16" i="3"/>
  <c r="G15" i="3"/>
  <c r="G14" i="3"/>
  <c r="G13" i="3"/>
  <c r="G12" i="3"/>
  <c r="G11" i="3"/>
  <c r="G10" i="3"/>
  <c r="G9" i="3"/>
</calcChain>
</file>

<file path=xl/sharedStrings.xml><?xml version="1.0" encoding="utf-8"?>
<sst xmlns="http://schemas.openxmlformats.org/spreadsheetml/2006/main" count="293" uniqueCount="157">
  <si>
    <t>m2</t>
  </si>
  <si>
    <t>szt</t>
  </si>
  <si>
    <t>m3</t>
  </si>
  <si>
    <t>obmiar</t>
  </si>
  <si>
    <t>wartość</t>
  </si>
  <si>
    <t>ściana gr 10 cm</t>
  </si>
  <si>
    <t>ściana gr 8 cm</t>
  </si>
  <si>
    <t>ściana gr 12 cm</t>
  </si>
  <si>
    <t>ściana gr 13 cm</t>
  </si>
  <si>
    <t>ściana gr 14 cm</t>
  </si>
  <si>
    <t>ściana gr 16 cm</t>
  </si>
  <si>
    <t>ściana gr 17 cm</t>
  </si>
  <si>
    <t>ściana gr 18 cm</t>
  </si>
  <si>
    <t>ściana gr 20 cm</t>
  </si>
  <si>
    <t>demontaż drzwi wewnętrznych</t>
  </si>
  <si>
    <t>ściana gr 23 cm</t>
  </si>
  <si>
    <t>ściana gr 24 cm</t>
  </si>
  <si>
    <t>śsciana gr 26,5 cm</t>
  </si>
  <si>
    <t>ściana gr 27 cm</t>
  </si>
  <si>
    <t xml:space="preserve">ściana gr 31cm </t>
  </si>
  <si>
    <t>ściana gr 32 cm</t>
  </si>
  <si>
    <t xml:space="preserve">ściana gr 33cm </t>
  </si>
  <si>
    <t xml:space="preserve">ściana gr 34cm </t>
  </si>
  <si>
    <t>ściana gr 36 cm</t>
  </si>
  <si>
    <t>ściana gr 68 cm</t>
  </si>
  <si>
    <t>ściana gr 43 cm</t>
  </si>
  <si>
    <t>ściana gr 35 cm</t>
  </si>
  <si>
    <t>ściana gr 60,5 cm</t>
  </si>
  <si>
    <t>ściana gr 34 cm</t>
  </si>
  <si>
    <t>ściana gr 43,5 cm</t>
  </si>
  <si>
    <t>ściana zewnętrzna w osi 15</t>
  </si>
  <si>
    <t>Lp</t>
  </si>
  <si>
    <t>Opis pozycji</t>
  </si>
  <si>
    <t>uwagi</t>
  </si>
  <si>
    <t>nr rysunku</t>
  </si>
  <si>
    <t>D1 - dostawa i montaż drzwi aluminiowych białych z naświetlem górnym, kompletne z ościeżnicą (D1, prawe) wymiar w świetle ościeżnicy 1,1 m x 2,0 m, wymiar w świetle muru (1,20 m x 2,92 m ), szklone szkłem bezpiecznym</t>
  </si>
  <si>
    <t>D2 - dostawa i montaż witryny aluminiowej białej - drzwi (1,1 m x 2 m) wraz z naświetlem górnym i bocznym, kompletne wraz z ościeżnicą (D2, drzwi lewe), wymiar w świetle muru (2,4 m x 2,96 m), szklone szkłem bezpiecznym</t>
  </si>
  <si>
    <t>D3 - dostawa i montaż witryny aluminiowej białej - drzwi  dwuskrzydłowe wraz z naświetlem górnym i bocznym, kompletne wraz z ościeżnicą (D3, drzwi prawe), wymiar w świetle muru (2,4 m x 2,83 m), szklone szkłem bezpiecznym, kontrola dostępu od strony Holu, otwierane automatycznie od strony podjazdu karetek</t>
  </si>
  <si>
    <t>D3a - dostawa i montaż witryny aluminiowej białej - drzwi  dwuskrzydłowe wraz z naświetlem górnym i bocznym, kompletne wraz z ościeżnicą (D3, drzwi lewe), wymiar w świetle muru (2,4 m x 2,83 m), szklone szkłem bezpiecznym, kontrola dostępu od strony Holu, otwierane automatycznie od strony podjazdu karetek</t>
  </si>
  <si>
    <t>D4 - dostawa i montaż drzwi aluminiowych białych , kompletne z ościeżnicą (D4, lewe) wymiar w świetle ościeżnicy 0,9 m x 2,0 m, wymiar w świetle muru (1 m x 2,05 m )</t>
  </si>
  <si>
    <t>D5 - dostawa i montaż drzwi aluminiowych białych z naświetlem górnym i bocznym, kompletne z ościeżnicą (D5, lewe) wymiar w świetle ościeżnicy 1,1 m x 2,0 m, wymiar w świetle muru (1,62 m x 2,83 m ), szklone szkłem bezpiecznym, samozamykacz</t>
  </si>
  <si>
    <t>D6 - dostawa i montaż drzwi aluminiowych białych, kompletne z ościeżnicą (D6, lewe-2 szt, prawe - 1 szt) wymiar w świetle ościeżnicy 1,1 m x 2,0 m, wymiar w świetle muru 1,26 m x 2,08 m, szklone szkłem bezpiecznym z płyciną</t>
  </si>
  <si>
    <t>D7 - dostawa i montaż drzwi aluminiowych białych, kompletne z ościeżnicą (D7, lewe-2 szt) wymiar w świetle ościeżnicy 1,2 m x 2,0 m, wymiar w świetle muru 1,23 m x 2,08 m, szklone szkłem bezpiecznym z płyciną, otwierane automatycznie</t>
  </si>
  <si>
    <t>D8 - dostawa i montaż drzwi aluminiowych białych, kompletne z ościeżnicą (D8, lewe-1 szt, prawwe-1 szt) wymiar w świetle ościeżnicy 0,9 m x 2,0 m, wymiar w świetle muru 1,06 m x 2,08 m, szklone szkłem bezpiecznym z płyciną</t>
  </si>
  <si>
    <t>D9 - dostawa i montaż drzwi aluminiowych przesuwnych białych, kompletne z ościeżnicą (D9, prawe-2 szt) wymiar w świetle ościeżnicy 1,2 m x 2,0 m, wymiar w świetle muru 1,2 m x 2 m, szklone szkłem bezpiecznym z płyciną, otwierane automatycznie</t>
  </si>
  <si>
    <t>D10 - dostawa i montaż witryny aluminiowej białej - drzwi wykładane na ścianę - 180 stopni (wym 1,2 m x 2 m) kompletne wraz z ościeżnicą (D10, drzwi prawe), wymiar w świetle muru (2,56 m x 2,08 m), szklone szkłem bezpiecznym z płyciną</t>
  </si>
  <si>
    <t>D11 - dostawa i montaż drzwi aluminiowych białych, kompletne z ościeżnicą (D11, prawe -1 szt, lewe - 1 szt) wymiar w świetle ościeżnicy 1,1 m x 2,05 m, wymiar w świetle muru 1,26 m x 2,13 m, szklone szkłem bezpiecznym z płyciną, Drzwi przeciw pożarowe - EI60</t>
  </si>
  <si>
    <t>D12 - dostawa i montaż drzwi płytowych drewnianych lakierowanych na biało, kompletne z ościeżnicą (D12, lewe - 10 szt, prawe - 2 szt) wymiar w świetle ościeżnicy 0,90 m x 2 m, wymiar w świetle muru 1 m x 2,05 m</t>
  </si>
  <si>
    <t>D13 - dostawa i montaż drzwi płytowych drewnianych lakierowanych na biało, kompletne z ościeżnicą (D13, lewe - 1 szt) wymiar w świetle ościeżnicy 1,1 m x 2 m, wymiar w świetle muru 1,2 m x 2,05 m</t>
  </si>
  <si>
    <t>D14 - dostawa i montaż drzwi płytowych drewnianych lakierowanych na biało, otwór wentylowany na dole skrzydła, kompletne z ościeżnicą (D14, lewe - 5 szt, prawe - 3 szt) wymiar w świetle ościeżnicy 0,9 m x 2 m, wymiar w świetle muru 1 m x 2,05 m</t>
  </si>
  <si>
    <t>D15 - dostawa i montaż drzwi płytowych drewnianych lakierowanych na biało, otwór wentylowany na dole skrzydła, kompletne z ościeżnicą (D15, lewe - 3 szt, prawe - 2 szt) wymiar w świetle ościeżnicy 0,8 m x 2 m, wymiar w świetle muru 0,9 m x 2,05 m</t>
  </si>
  <si>
    <t>D16 - dostawa i montaż drzwi płytowych drewnianych lakierowanych na biało, podcięcie dolne skrzydła dole skrzydła, kompletne z ościeżnicą (D16, lewe - 1 szt) wymiar w świetle ościeżnicy 0,8 m x 1,8 m, wymiar w świetle muru 1,76 m x 2 m</t>
  </si>
  <si>
    <t>D17 - Bramy segmentowe podnoszone mechanicznie - D17 3 m x 2,95 m - kompletna</t>
  </si>
  <si>
    <t>Okno O1 zewnętrzne białe</t>
  </si>
  <si>
    <t>Okno O2 zewnętrzne białe (FIX) odporność ogniowa EI60</t>
  </si>
  <si>
    <t>Okno O4 zewnętrzne białe (FIX)</t>
  </si>
  <si>
    <t>Okno aluminiowe O3 zewnętrzne białe, FIX, odporność ogniowa EI60</t>
  </si>
  <si>
    <t>Okno aluminiowe O5 białe, szklone szkłem bezpiecznym (recepcyjne)</t>
  </si>
  <si>
    <t>Okno aluminiowe O6, białe, szklone szkłem bezpiecznym, przeciw pożarowe EI30</t>
  </si>
  <si>
    <t>Okno aluminiowe O7 białe, szklone szkłem bezpiecznym, przeciwpożarowe EI30</t>
  </si>
  <si>
    <t>rys nr 2</t>
  </si>
  <si>
    <t>rys nr 1</t>
  </si>
  <si>
    <t>jedn. miary</t>
  </si>
  <si>
    <t>cena jedn.</t>
  </si>
  <si>
    <t xml:space="preserve">cena jednostkowa  winna zawierać wszystkie czynności niezbędne do wykonania wraz z załadunkiem materiału, wywozem oraz utylizacja </t>
  </si>
  <si>
    <t>Korytarze i obszar triage:  płyty higieniczne z prasowanej wełny mineralnej lub skalnej, odporne na wilgoć. Współczynniki : NCR ≥0.60, współczynnik odbicia światła : ≥80%</t>
  </si>
  <si>
    <t>Pomieszczenia higieniczno-sanitarne:  płyty higieniczne z prasowanej wełny mineralnej, odporne na wilgoć. Współczynnik odbicia światła : ≥80%.</t>
  </si>
  <si>
    <t>Pomieszczenia personelu medycznego, rejestracja:  płyty higieniczne z prasowanej wełny mineralnej, odporne na wilgoć. Współczynniki : NCR ≥0.60, współczynnik odbicia światła : ≥80%.</t>
  </si>
  <si>
    <t>Pomieszczenia sal resuscytacyjno-zabiegowej, wstępnej IOM, terapii natychmiastowej, śluzy, izolatki  - sufit szczelny, o powierzchni bakteriostatycznej, możliwy do mycia i dezynfekcji, płyty higieniczne z prasowanej wełny mineralnej, odporne na wilgoć. Współczynniki : NCR ≥0.60, współczynnik odbicia światła : ≥80%.</t>
  </si>
  <si>
    <t>STOLARKA</t>
  </si>
  <si>
    <t>SUFITY</t>
  </si>
  <si>
    <t>WYBURZENIA wraz z wywozem i utylizacją</t>
  </si>
  <si>
    <t>POSADZKI</t>
  </si>
  <si>
    <t>TYP 1 - W pomieszczeniach personelu, w komunikacji, w przestrzeniach otwartych, wykładzina bezspoinowa PCW. Grubość 2mm, wywinięcie na ściany-10cm. Właściwości techniczne wykładziny:
- połączenia zgrzewane
- układanie ( wzór)  bezkierunkowe	
- klasa reakcji na ogień B-s1
- antypoślizgowość
- przewodność termiczna – 0,25 W/m2K
- odporność na ścieranie – grupa P</t>
  </si>
  <si>
    <t>TYP 2 - Wykładzina bezspoinowa PCW. Grubość 2mm, wywinięcie na ściany-10cm. 
Wykładzina antyelektrostatyczna o oporności 50kΏ≤	R≤1 kΏ układana według zaleceń 	dostawcy, przyklejone klejem przewodzącym do specjalnie przygotowanego podłoża w pomieszczeniach:
		- sali intensywnej terapii,
		- gabinecie zabiegowym i gipsowni,
		- sali resuscytacyjno-zabiegowej,
		- sali obserwacyjnej.
Właściwości techniczne wykładziny:
		- połączenia zgrzewane
		- zabezpieczenie powłoką PUR
		- układanie ( wzór)  bezkierunkowe	
		- klasa reakcji na ogień B-s1
		- antypoślizgowość wg DIN 51130 R10 oraz EN 13896 - μ ≥ 0.3 (R9),
		- przewodność termiczna –min.  0,01 W/m2K
		- odporność na ścieranie – grupa P
		- odporność chemiczna 
		- klasa czystości A</t>
  </si>
  <si>
    <t>TYP 3 - W pomieszczeniach mokrych wykładzina antypoślizgowa ( z napkami)
		- wykładzina bezspoinowa PCW. Grubość 2.4 mm, wywinięcie na ściany-10cm.
		- połączenia zgrzewane
		- układanie ( wzór)  bezkierunkowe	
		- klasa reakcji na ogień B-s1
		- antypoślizgowość
		- przewodność termiczna – 0,25 W/m2K
		- odporność na ścieranie – grupa P</t>
  </si>
  <si>
    <t>wykładzina kauczukowa</t>
  </si>
  <si>
    <t>WYBURZENIA I ROBOTY ROZBIÓRKOWE</t>
  </si>
  <si>
    <t>I</t>
  </si>
  <si>
    <t>I.1</t>
  </si>
  <si>
    <t>I.2</t>
  </si>
  <si>
    <t>skucie istniekjącej glazury na ścianach</t>
  </si>
  <si>
    <t>I.3</t>
  </si>
  <si>
    <t>skucie gresów- posadzi</t>
  </si>
  <si>
    <t>rozbiórka posadzek z PCV</t>
  </si>
  <si>
    <t>I.4</t>
  </si>
  <si>
    <t>I.5</t>
  </si>
  <si>
    <t>II</t>
  </si>
  <si>
    <t>II.1</t>
  </si>
  <si>
    <t>II.2</t>
  </si>
  <si>
    <t>Zamurowania i domurowania ścian nośnych należy wykonać z materiału zastosowanego w istniejących ścianach. Jeżeli te materiały są niedostępne, zamurowania otworów w ścianach konstrukcyjnych należy wykonać z cepgły pełnej ceramicznej klasy 15 na zaprawie cementowo-wapiennej marki M5</t>
  </si>
  <si>
    <t>papapety wewnętrzne</t>
  </si>
  <si>
    <t>kpl</t>
  </si>
  <si>
    <t>Parapety z konglomeratu w kolorze białym, fazowane wystające min 5 cm poza obrys ściany</t>
  </si>
  <si>
    <t>parapety zewnetrzne</t>
  </si>
  <si>
    <t>parapety zewnętrzne z blachy powlekanej w kolorze brązowym ( jak istniejące obróbki, orynnowanie i pozostałe parapety)</t>
  </si>
  <si>
    <t>Obudowy pionów instalacyjnych</t>
  </si>
  <si>
    <t>Obudowy należy wykonać w systemie RIGIPS 3.50.16.  Na etapie projektu technicznego nie jest znany ostateczny zarys obudowy, który można będzie określić po rozbiórkach istniejących obudów. Dlatego pokazane na rzucie parteru zabudowy nie mają ostatecznego kształtu ani wielkości</t>
  </si>
  <si>
    <t>Nadproża w ścianach istniejących</t>
  </si>
  <si>
    <t>III</t>
  </si>
  <si>
    <t>t</t>
  </si>
  <si>
    <t>RK-01</t>
  </si>
  <si>
    <t>Rama stalowa 1.1.</t>
  </si>
  <si>
    <t xml:space="preserve">Rama stalowa 1 </t>
  </si>
  <si>
    <t>RK-02</t>
  </si>
  <si>
    <t>Rama stalowa 2</t>
  </si>
  <si>
    <t>RK-03</t>
  </si>
  <si>
    <t>RK-04</t>
  </si>
  <si>
    <t xml:space="preserve">strop cerit pod ściną działowa - belka </t>
  </si>
  <si>
    <t>nadproża i oscieża otworów</t>
  </si>
  <si>
    <t>nadproże przejścia</t>
  </si>
  <si>
    <t>obudowa filara</t>
  </si>
  <si>
    <t>R-01</t>
  </si>
  <si>
    <t>zabudowa g-k h 120 cm</t>
  </si>
  <si>
    <t>okno O8</t>
  </si>
  <si>
    <t>SZT</t>
  </si>
  <si>
    <t>Wszystkie nowe wewnętrzne ścianki działowe projektowane są w systemie GK. Ścianki, których wysokość nie przekracza 3.30m należy wykonać z profili C75 i U75 . Poszycie płytą GK 12.5mm podwójną, obustronne. W pomieszczeniach higieniczno – sanitarnych i brudowniku – płyta GK dedykowana do pomieszczeń wilgotnych.W ściankach należy przewidzieć wzmocnienia dla wieszania szafek i innych urządzeń. Wymaga się, aby dopuszczalne obciążenie w kierunku pionowym pojedynczego kołka rozporowego zamocowanego na ścianie nie było mniejsze niż 50 kg. Ścianki zlokalizowane wzdłuż żeber stropu mogą wymagać wzmocnienia podwaliny ( ustawienia na stropie ) w sytuacji, gdy przebieg ścianki pokryje się z pustakiem stropowym.  Sposób ustawienia takich ścianek został opisany w projekcie konstrukcji. Ścianki należy wykonać w systemie RIGIPS 3.40.05.</t>
  </si>
  <si>
    <t>ŚCIANY DZIAŁOWE</t>
  </si>
  <si>
    <t>ściany g-k w śladzie ścian istniejacych</t>
  </si>
  <si>
    <t>ściany g-k nowe</t>
  </si>
  <si>
    <t>zabudowa g-k łazienki do h sufitu</t>
  </si>
  <si>
    <t>WYKOŃCZENIA ŚCIAN</t>
  </si>
  <si>
    <t>tapety np. NEWMOR Healthcare ultra-fresh z powłoką bakteriostatyczną</t>
  </si>
  <si>
    <t>wymiana pokrycia dachu na nowe 2 x papa podkładowa, papa wierzchniego krycia. W razie potrzeby wyrównać –naprawić istniejącą szlichtę, wymiana obróbek blacharskich attyk</t>
  </si>
  <si>
    <t>Odnowienie ścian zewnętrznych powyżej okładziny klinkierowej – naprawa spękań, ubytków, malowanie ( lub tynk barwiony w masie ) na kolor identyczny z naturalnym</t>
  </si>
  <si>
    <t>Remont posadzki : wymiana nawierzchni zewnętrznej z kostki betonowej w zaznaczonym na rysunku obrysie i osadzenie nowych odpływów liniowych w nowej nawierzchni zewnętrznej. Wykonanie nawierzchni dedykowanej do obszarów o dużym natężeniu ruchu kołowego z żywicy epoksydowej,   ukształtowanie spadków stosownie do istniejących odwodnieni liniowych, skucie istniejącego i wykonanie nowego podkładu cementowego przed jej ułożeniem. Wykonanie posadzki epoksydowej według technologii producenta.
Właściwości posadzki w zabudowanym podjeździe:
-	trwała, szybkoschnąca powłoka epoksydowa,
-	bardzo wysoka odporność mechaniczna,
-	przystosowana do częstego mycia chemicznego,
-	produkt bezrozpuszczalnikowy - 100% substancji stałych,
- 	bardzo wytrzymałe antypoślizgowe zabezpieczenie</t>
  </si>
  <si>
    <t>pas muru pomiędzy oknami z izolacja z wełny mineralnej</t>
  </si>
  <si>
    <t>ELEWACJE</t>
  </si>
  <si>
    <t>PODJAZD DLA KARETEK</t>
  </si>
  <si>
    <t>demontaż istniejących warstw posadzkowyc (jastrych + styropian)</t>
  </si>
  <si>
    <t>demontaż okien</t>
  </si>
  <si>
    <t>demontaż parapetów</t>
  </si>
  <si>
    <t>mb</t>
  </si>
  <si>
    <t>demontaż bram garażowych</t>
  </si>
  <si>
    <t>Wykonanie w-w posadzkowych (jastrych + styropian)</t>
  </si>
  <si>
    <t>Zabudowa ppoż REI120  w piwnicy</t>
  </si>
  <si>
    <t>obudowa ścian do REI120</t>
  </si>
  <si>
    <t>tynk -  po wykonaniu zamurówek</t>
  </si>
  <si>
    <t>ZAMUROWANIA I DOMUROWANIA</t>
  </si>
  <si>
    <t>ZAMUROWANIA - bloczki betonowe</t>
  </si>
  <si>
    <t>ZAMUROWANIA w ścianach konstrukcyjnych</t>
  </si>
  <si>
    <t>przy założeniu 0,3x0,28m</t>
  </si>
  <si>
    <t>strop cerit pod ściną działowa - rozbiórka</t>
  </si>
  <si>
    <t>strop cerit pod pod otwory  - rozbiórka</t>
  </si>
  <si>
    <t>rys nr 5</t>
  </si>
  <si>
    <t>demontaż istniejących sufitów podwiesznych (rastrowe)</t>
  </si>
  <si>
    <t>nadproże 1 systemowe - profil UA</t>
  </si>
  <si>
    <t>nadproże 2 systemowe  - profil UA</t>
  </si>
  <si>
    <t>nadproże 3 systemowe - profil UA</t>
  </si>
  <si>
    <t>nadproże 4 systemowe - profil UA</t>
  </si>
  <si>
    <t>nadproże 5 systemowe - profil UA</t>
  </si>
  <si>
    <t>nadproże 6 systemowe - profil UA</t>
  </si>
  <si>
    <t>Malowanie - wielowarstwowe powłoki bakteriostatyczne, odporne na mycie i środki dezynfekacyjne (bez garażu)</t>
  </si>
  <si>
    <t>wykładzina ścienna PCW w pomieszczeniach higieniczno – sanitarnych, gipsowni, pomieszczeniu na odpady medyczne, brudowniku (lub płytki szkliwione)</t>
  </si>
  <si>
    <t>Zabudowa g-k (lub płyty higieniczne 60x60)</t>
  </si>
  <si>
    <r>
      <rPr>
        <strike/>
        <sz val="11"/>
        <rFont val="Aptos Narrow"/>
        <family val="2"/>
        <scheme val="minor"/>
      </rPr>
      <t xml:space="preserve">gress mrozoodporny </t>
    </r>
    <r>
      <rPr>
        <sz val="11"/>
        <rFont val="Aptos Narrow"/>
        <family val="2"/>
        <scheme val="minor"/>
      </rPr>
      <t>żywica</t>
    </r>
  </si>
  <si>
    <t>wymiana okładziny elewacyjnej - imitacja płytka klinkierowa w kolorze terakoty identyczna z istniejącą na obszarze wymiany okien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</si>
</sst>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 &quot;zł&quot;"/>
  </numFmts>
  <fonts count="8" x14ac:knownFonts="1">
    <font>
      <sz val="11"/>
      <color theme="1"/>
      <name val="Aptos Narrow"/>
      <family val="2"/>
      <charset val="238"/>
      <scheme val="minor"/>
    </font>
    <font>
      <b/>
      <sz val="11"/>
      <color theme="1"/>
      <name val="Aptos Narrow"/>
      <family val="2"/>
      <scheme val="minor"/>
    </font>
    <font>
      <sz val="11"/>
      <name val="Aptos Narrow"/>
      <family val="2"/>
      <charset val="238"/>
      <scheme val="minor"/>
    </font>
    <font>
      <sz val="9"/>
      <color theme="1"/>
      <name val="Arial Nova"/>
      <family val="2"/>
    </font>
    <font>
      <sz val="11"/>
      <color theme="1"/>
      <name val="Calibri"/>
      <family val="2"/>
      <charset val="238"/>
    </font>
    <font>
      <b/>
      <sz val="11"/>
      <name val="Aptos Narrow"/>
      <family val="2"/>
      <scheme val="minor"/>
    </font>
    <font>
      <sz val="11"/>
      <name val="Aptos Narrow"/>
      <family val="2"/>
      <scheme val="minor"/>
    </font>
    <font>
      <strike/>
      <sz val="11"/>
      <name val="Aptos Narrow"/>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0">
    <xf numFmtId="0" fontId="0" fillId="0" borderId="0" xfId="0"/>
    <xf numFmtId="0" fontId="0" fillId="0" borderId="2" xfId="0" applyBorder="1"/>
    <xf numFmtId="0" fontId="0" fillId="0" borderId="3" xfId="0" applyBorder="1"/>
    <xf numFmtId="0" fontId="0" fillId="0" borderId="5" xfId="0" applyBorder="1"/>
    <xf numFmtId="0" fontId="1" fillId="0" borderId="1" xfId="0" applyFont="1" applyBorder="1"/>
    <xf numFmtId="0" fontId="0" fillId="0" borderId="3" xfId="0"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3" xfId="0" applyBorder="1" applyAlignment="1">
      <alignment horizontal="right"/>
    </xf>
    <xf numFmtId="0" fontId="0" fillId="0" borderId="1" xfId="0" applyBorder="1" applyAlignment="1">
      <alignment horizontal="right"/>
    </xf>
    <xf numFmtId="0" fontId="0" fillId="0" borderId="0" xfId="0" applyAlignment="1">
      <alignment horizontal="right"/>
    </xf>
    <xf numFmtId="164" fontId="0" fillId="0" borderId="3" xfId="0" applyNumberFormat="1" applyBorder="1"/>
    <xf numFmtId="44" fontId="0" fillId="0" borderId="3" xfId="0" applyNumberFormat="1" applyBorder="1"/>
    <xf numFmtId="164" fontId="0" fillId="0" borderId="1" xfId="0" applyNumberFormat="1" applyBorder="1"/>
    <xf numFmtId="44" fontId="0" fillId="0" borderId="1" xfId="0" applyNumberFormat="1" applyBorder="1"/>
    <xf numFmtId="164" fontId="0" fillId="0" borderId="0" xfId="0" applyNumberFormat="1"/>
    <xf numFmtId="44" fontId="0" fillId="0" borderId="0" xfId="0" applyNumberFormat="1"/>
    <xf numFmtId="0" fontId="0" fillId="0" borderId="4" xfId="0" applyBorder="1" applyAlignment="1">
      <alignment horizontal="left"/>
    </xf>
    <xf numFmtId="0" fontId="0" fillId="0" borderId="6" xfId="0" applyBorder="1" applyAlignment="1">
      <alignment horizontal="left"/>
    </xf>
    <xf numFmtId="0" fontId="0" fillId="0" borderId="9" xfId="0" applyBorder="1" applyAlignment="1">
      <alignment horizontal="left"/>
    </xf>
    <xf numFmtId="0" fontId="0" fillId="0" borderId="0" xfId="0" applyAlignment="1">
      <alignment horizontal="left"/>
    </xf>
    <xf numFmtId="0" fontId="2" fillId="0" borderId="6" xfId="0" applyFont="1" applyBorder="1" applyAlignment="1">
      <alignment horizontal="left"/>
    </xf>
    <xf numFmtId="0" fontId="0" fillId="0" borderId="6" xfId="0" applyBorder="1" applyAlignment="1">
      <alignment horizontal="left" wrapText="1"/>
    </xf>
    <xf numFmtId="0" fontId="3" fillId="0" borderId="0" xfId="0" applyFont="1" applyAlignment="1">
      <alignment horizontal="justify" vertical="center"/>
    </xf>
    <xf numFmtId="0" fontId="4" fillId="0" borderId="0" xfId="0" applyFont="1"/>
    <xf numFmtId="0" fontId="5" fillId="0" borderId="1" xfId="0" applyFont="1" applyBorder="1"/>
    <xf numFmtId="0" fontId="4" fillId="0" borderId="0" xfId="0" applyFont="1" applyAlignment="1">
      <alignment wrapText="1"/>
    </xf>
    <xf numFmtId="2" fontId="0" fillId="0" borderId="1" xfId="0" applyNumberFormat="1" applyBorder="1" applyAlignment="1">
      <alignment horizontal="right" wrapText="1"/>
    </xf>
    <xf numFmtId="16" fontId="6" fillId="0" borderId="5" xfId="0" applyNumberFormat="1" applyFont="1" applyBorder="1"/>
    <xf numFmtId="0" fontId="6" fillId="0" borderId="1" xfId="0" applyFont="1" applyBorder="1"/>
    <xf numFmtId="2" fontId="6" fillId="0" borderId="1" xfId="0" applyNumberFormat="1" applyFont="1" applyBorder="1" applyAlignment="1">
      <alignment horizontal="right" wrapText="1"/>
    </xf>
    <xf numFmtId="0" fontId="6" fillId="0" borderId="1" xfId="0" applyFont="1" applyBorder="1" applyAlignment="1">
      <alignment horizontal="center"/>
    </xf>
    <xf numFmtId="164" fontId="6" fillId="0" borderId="1" xfId="0" applyNumberFormat="1" applyFont="1" applyBorder="1"/>
    <xf numFmtId="44" fontId="6" fillId="0" borderId="1" xfId="0" applyNumberFormat="1" applyFont="1" applyBorder="1"/>
    <xf numFmtId="0" fontId="6" fillId="0" borderId="1" xfId="0" applyFont="1" applyBorder="1" applyAlignment="1">
      <alignment horizontal="right"/>
    </xf>
    <xf numFmtId="0" fontId="5" fillId="0" borderId="1" xfId="0" applyFont="1" applyBorder="1" applyAlignment="1">
      <alignment wrapText="1"/>
    </xf>
    <xf numFmtId="0" fontId="5" fillId="0" borderId="5" xfId="0" applyFont="1" applyBorder="1"/>
    <xf numFmtId="0" fontId="6" fillId="0" borderId="5" xfId="0" applyFont="1" applyBorder="1"/>
    <xf numFmtId="0" fontId="6" fillId="0" borderId="1" xfId="0" applyFont="1" applyBorder="1" applyAlignment="1">
      <alignment wrapText="1"/>
    </xf>
    <xf numFmtId="0" fontId="6" fillId="0" borderId="7" xfId="0" applyFont="1" applyBorder="1"/>
    <xf numFmtId="0" fontId="6" fillId="0" borderId="8" xfId="0" applyFont="1" applyBorder="1"/>
    <xf numFmtId="2" fontId="6" fillId="0" borderId="8" xfId="0" applyNumberFormat="1" applyFont="1" applyBorder="1" applyAlignment="1">
      <alignment horizontal="right" wrapText="1"/>
    </xf>
    <xf numFmtId="0" fontId="6" fillId="0" borderId="8" xfId="0" applyFont="1" applyBorder="1" applyAlignment="1">
      <alignment horizontal="center"/>
    </xf>
    <xf numFmtId="164" fontId="6" fillId="0" borderId="8" xfId="0" applyNumberFormat="1" applyFont="1" applyBorder="1"/>
    <xf numFmtId="0" fontId="6" fillId="0" borderId="8" xfId="0" applyFont="1" applyBorder="1" applyAlignment="1">
      <alignment horizontal="right"/>
    </xf>
    <xf numFmtId="0" fontId="6" fillId="0" borderId="0" xfId="0" applyFont="1"/>
    <xf numFmtId="0" fontId="6" fillId="0" borderId="0" xfId="0" applyFont="1" applyAlignment="1">
      <alignment horizontal="right"/>
    </xf>
    <xf numFmtId="0" fontId="6" fillId="0" borderId="0" xfId="0" applyFont="1" applyAlignment="1">
      <alignment horizontal="center"/>
    </xf>
    <xf numFmtId="164" fontId="6" fillId="0" borderId="0" xfId="0" applyNumberFormat="1" applyFont="1"/>
    <xf numFmtId="44" fontId="6" fillId="0" borderId="0" xfId="0" applyNumberFormat="1" applyFont="1"/>
  </cellXfs>
  <cellStyles count="1">
    <cellStyle name="Normalny" xfId="0" builtinId="0"/>
  </cellStyles>
  <dxfs count="12">
    <dxf>
      <alignment horizontal="left" vertical="bottom" textRotation="0" wrapText="0" indent="0" justifyLastLine="0" shrinkToFit="0" readingOrder="0"/>
      <border diagonalUp="0" diagonalDown="0" outline="0">
        <left style="thin">
          <color indexed="64"/>
        </left>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4" formatCode="_-* #,##0.00\ &quot;zł&quot;_-;\-* #,##0.00\ &quot;zł&quot;_-;_-* &quot;-&quot;??\ &quot;zł&quot;_-;_-@_-"/>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 &quot;zł&quo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25A4F17-2F1F-4139-802E-B6F41C84389D}" name="Tabela22" displayName="Tabela22" ref="B6:I134" totalsRowShown="0" headerRowDxfId="11" headerRowBorderDxfId="10" tableBorderDxfId="9" totalsRowBorderDxfId="8">
  <autoFilter ref="B6:I134" xr:uid="{EE235C28-50F2-49A5-AAC3-D6E310E5E200}"/>
  <tableColumns count="8">
    <tableColumn id="1" xr3:uid="{BE364D47-7F3A-4E62-BD56-ECD8C85680A2}" name="Lp" dataDxfId="7"/>
    <tableColumn id="2" xr3:uid="{A58A78D1-A014-43E1-B2B9-5C6C4708F6C2}" name="Opis pozycji" dataDxfId="6"/>
    <tableColumn id="3" xr3:uid="{46F638A8-E178-4F97-A1AD-16FF791F158E}" name="obmiar" dataDxfId="5"/>
    <tableColumn id="4" xr3:uid="{9EB7AFF4-DAD3-44EB-8EBC-E5F7EF87D151}" name="jedn. miary" dataDxfId="4"/>
    <tableColumn id="5" xr3:uid="{D6F1A790-305A-42E0-82CA-6A23167E8BF4}" name="cena jedn." dataDxfId="3"/>
    <tableColumn id="6" xr3:uid="{C18DEAFA-728B-4D2D-9931-93A944B70E47}" name="wartość" dataDxfId="2"/>
    <tableColumn id="7" xr3:uid="{A8AE852B-5310-4B50-84A0-6972E39F3F20}" name="nr rysunku" dataDxfId="1"/>
    <tableColumn id="8" xr3:uid="{08D6FFCC-9AFD-4976-9B1C-BA143F00DB2F}" name="uwagi" dataDxfId="0"/>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8ABDE-A66C-42F7-8CBB-AD6003AD71E1}">
  <dimension ref="B6:I136"/>
  <sheetViews>
    <sheetView tabSelected="1" topLeftCell="A85" zoomScale="85" zoomScaleNormal="85" workbookViewId="0">
      <selection activeCell="E88" sqref="E88"/>
    </sheetView>
  </sheetViews>
  <sheetFormatPr defaultRowHeight="14.5" x14ac:dyDescent="0.35"/>
  <cols>
    <col min="3" max="3" width="42.54296875" bestFit="1" customWidth="1"/>
    <col min="4" max="4" width="11.54296875" style="10" customWidth="1"/>
    <col min="5" max="5" width="12.6328125" style="7" customWidth="1"/>
    <col min="6" max="6" width="11.90625" style="15" customWidth="1"/>
    <col min="7" max="7" width="13.90625" style="16" customWidth="1"/>
    <col min="8" max="8" width="21.54296875" style="10" bestFit="1" customWidth="1"/>
    <col min="9" max="9" width="86.36328125" style="20" bestFit="1" customWidth="1"/>
  </cols>
  <sheetData>
    <row r="6" spans="2:9" x14ac:dyDescent="0.35">
      <c r="B6" s="1" t="s">
        <v>31</v>
      </c>
      <c r="C6" s="2" t="s">
        <v>32</v>
      </c>
      <c r="D6" s="8" t="s">
        <v>3</v>
      </c>
      <c r="E6" s="5" t="s">
        <v>62</v>
      </c>
      <c r="F6" s="11" t="s">
        <v>63</v>
      </c>
      <c r="G6" s="12" t="s">
        <v>4</v>
      </c>
      <c r="H6" s="8" t="s">
        <v>34</v>
      </c>
      <c r="I6" s="17" t="s">
        <v>33</v>
      </c>
    </row>
    <row r="7" spans="2:9" x14ac:dyDescent="0.35">
      <c r="B7" s="3" t="s">
        <v>78</v>
      </c>
      <c r="C7" s="25" t="s">
        <v>77</v>
      </c>
      <c r="D7" s="27"/>
      <c r="E7" s="6"/>
      <c r="F7" s="13"/>
      <c r="G7" s="14"/>
      <c r="H7" s="9"/>
      <c r="I7" s="18"/>
    </row>
    <row r="8" spans="2:9" ht="29" x14ac:dyDescent="0.35">
      <c r="B8" s="3" t="s">
        <v>79</v>
      </c>
      <c r="C8" s="4" t="s">
        <v>71</v>
      </c>
      <c r="D8" s="27"/>
      <c r="E8" s="6"/>
      <c r="F8" s="13"/>
      <c r="G8" s="14"/>
      <c r="H8" s="9"/>
      <c r="I8" s="22" t="s">
        <v>64</v>
      </c>
    </row>
    <row r="9" spans="2:9" x14ac:dyDescent="0.35">
      <c r="B9" s="28"/>
      <c r="C9" s="29" t="s">
        <v>6</v>
      </c>
      <c r="D9" s="30">
        <v>1.1200000000000001</v>
      </c>
      <c r="E9" s="31" t="s">
        <v>2</v>
      </c>
      <c r="F9" s="32"/>
      <c r="G9" s="33">
        <f>F9*D9</f>
        <v>0</v>
      </c>
      <c r="H9" s="34" t="s">
        <v>60</v>
      </c>
      <c r="I9" s="18"/>
    </row>
    <row r="10" spans="2:9" x14ac:dyDescent="0.35">
      <c r="B10" s="28"/>
      <c r="C10" s="29" t="s">
        <v>5</v>
      </c>
      <c r="D10" s="30">
        <v>0.37</v>
      </c>
      <c r="E10" s="31" t="s">
        <v>2</v>
      </c>
      <c r="F10" s="32"/>
      <c r="G10" s="33">
        <f t="shared" ref="G10:G115" si="0">F10*D10</f>
        <v>0</v>
      </c>
      <c r="H10" s="34" t="s">
        <v>60</v>
      </c>
      <c r="I10" s="18"/>
    </row>
    <row r="11" spans="2:9" x14ac:dyDescent="0.35">
      <c r="B11" s="28"/>
      <c r="C11" s="29" t="s">
        <v>7</v>
      </c>
      <c r="D11" s="30">
        <v>3.52</v>
      </c>
      <c r="E11" s="31" t="s">
        <v>2</v>
      </c>
      <c r="F11" s="32"/>
      <c r="G11" s="33">
        <f t="shared" si="0"/>
        <v>0</v>
      </c>
      <c r="H11" s="34" t="s">
        <v>60</v>
      </c>
      <c r="I11" s="18"/>
    </row>
    <row r="12" spans="2:9" x14ac:dyDescent="0.35">
      <c r="B12" s="28"/>
      <c r="C12" s="29" t="s">
        <v>8</v>
      </c>
      <c r="D12" s="30">
        <v>25.79</v>
      </c>
      <c r="E12" s="31" t="s">
        <v>2</v>
      </c>
      <c r="F12" s="32"/>
      <c r="G12" s="33">
        <f t="shared" si="0"/>
        <v>0</v>
      </c>
      <c r="H12" s="34" t="s">
        <v>60</v>
      </c>
      <c r="I12" s="18"/>
    </row>
    <row r="13" spans="2:9" x14ac:dyDescent="0.35">
      <c r="B13" s="28"/>
      <c r="C13" s="29" t="s">
        <v>9</v>
      </c>
      <c r="D13" s="30">
        <v>8.6199999999999992</v>
      </c>
      <c r="E13" s="31" t="s">
        <v>2</v>
      </c>
      <c r="F13" s="32"/>
      <c r="G13" s="33">
        <f t="shared" si="0"/>
        <v>0</v>
      </c>
      <c r="H13" s="34" t="s">
        <v>60</v>
      </c>
      <c r="I13" s="18"/>
    </row>
    <row r="14" spans="2:9" x14ac:dyDescent="0.35">
      <c r="B14" s="28"/>
      <c r="C14" s="29" t="s">
        <v>10</v>
      </c>
      <c r="D14" s="30">
        <v>2.2000000000000002</v>
      </c>
      <c r="E14" s="31" t="s">
        <v>2</v>
      </c>
      <c r="F14" s="32"/>
      <c r="G14" s="33">
        <f t="shared" si="0"/>
        <v>0</v>
      </c>
      <c r="H14" s="34" t="s">
        <v>60</v>
      </c>
      <c r="I14" s="18"/>
    </row>
    <row r="15" spans="2:9" x14ac:dyDescent="0.35">
      <c r="B15" s="28"/>
      <c r="C15" s="29" t="s">
        <v>11</v>
      </c>
      <c r="D15" s="30">
        <v>2.75</v>
      </c>
      <c r="E15" s="31" t="s">
        <v>2</v>
      </c>
      <c r="F15" s="32"/>
      <c r="G15" s="33">
        <f t="shared" si="0"/>
        <v>0</v>
      </c>
      <c r="H15" s="34" t="s">
        <v>60</v>
      </c>
      <c r="I15" s="18"/>
    </row>
    <row r="16" spans="2:9" x14ac:dyDescent="0.35">
      <c r="B16" s="28"/>
      <c r="C16" s="29" t="s">
        <v>12</v>
      </c>
      <c r="D16" s="30">
        <v>5.38</v>
      </c>
      <c r="E16" s="31" t="s">
        <v>2</v>
      </c>
      <c r="F16" s="32"/>
      <c r="G16" s="33">
        <f t="shared" si="0"/>
        <v>0</v>
      </c>
      <c r="H16" s="34" t="s">
        <v>60</v>
      </c>
      <c r="I16" s="18"/>
    </row>
    <row r="17" spans="2:9" x14ac:dyDescent="0.35">
      <c r="B17" s="28"/>
      <c r="C17" s="29" t="s">
        <v>13</v>
      </c>
      <c r="D17" s="30">
        <v>1.1399999999999999</v>
      </c>
      <c r="E17" s="31" t="s">
        <v>2</v>
      </c>
      <c r="F17" s="32"/>
      <c r="G17" s="33">
        <f t="shared" si="0"/>
        <v>0</v>
      </c>
      <c r="H17" s="34" t="s">
        <v>60</v>
      </c>
      <c r="I17" s="18"/>
    </row>
    <row r="18" spans="2:9" x14ac:dyDescent="0.35">
      <c r="B18" s="28"/>
      <c r="C18" s="29" t="s">
        <v>15</v>
      </c>
      <c r="D18" s="30">
        <v>6.58</v>
      </c>
      <c r="E18" s="31" t="s">
        <v>2</v>
      </c>
      <c r="F18" s="32"/>
      <c r="G18" s="33">
        <f t="shared" si="0"/>
        <v>0</v>
      </c>
      <c r="H18" s="34" t="s">
        <v>60</v>
      </c>
      <c r="I18" s="18"/>
    </row>
    <row r="19" spans="2:9" x14ac:dyDescent="0.35">
      <c r="B19" s="28"/>
      <c r="C19" s="29" t="s">
        <v>16</v>
      </c>
      <c r="D19" s="30">
        <v>1.38</v>
      </c>
      <c r="E19" s="31" t="s">
        <v>2</v>
      </c>
      <c r="F19" s="32"/>
      <c r="G19" s="33">
        <f t="shared" si="0"/>
        <v>0</v>
      </c>
      <c r="H19" s="34" t="s">
        <v>60</v>
      </c>
      <c r="I19" s="18"/>
    </row>
    <row r="20" spans="2:9" x14ac:dyDescent="0.35">
      <c r="B20" s="28"/>
      <c r="C20" s="29" t="s">
        <v>17</v>
      </c>
      <c r="D20" s="30">
        <v>2.33</v>
      </c>
      <c r="E20" s="31" t="s">
        <v>2</v>
      </c>
      <c r="F20" s="32"/>
      <c r="G20" s="33">
        <f t="shared" si="0"/>
        <v>0</v>
      </c>
      <c r="H20" s="34" t="s">
        <v>60</v>
      </c>
      <c r="I20" s="18"/>
    </row>
    <row r="21" spans="2:9" x14ac:dyDescent="0.35">
      <c r="B21" s="28"/>
      <c r="C21" s="29" t="s">
        <v>18</v>
      </c>
      <c r="D21" s="30">
        <v>1.5</v>
      </c>
      <c r="E21" s="31" t="s">
        <v>2</v>
      </c>
      <c r="F21" s="32"/>
      <c r="G21" s="33">
        <f t="shared" si="0"/>
        <v>0</v>
      </c>
      <c r="H21" s="34" t="s">
        <v>60</v>
      </c>
      <c r="I21" s="18"/>
    </row>
    <row r="22" spans="2:9" x14ac:dyDescent="0.35">
      <c r="B22" s="28"/>
      <c r="C22" s="29" t="s">
        <v>19</v>
      </c>
      <c r="D22" s="30">
        <v>1.1200000000000001</v>
      </c>
      <c r="E22" s="31" t="s">
        <v>2</v>
      </c>
      <c r="F22" s="32"/>
      <c r="G22" s="33">
        <f t="shared" si="0"/>
        <v>0</v>
      </c>
      <c r="H22" s="34" t="s">
        <v>60</v>
      </c>
      <c r="I22" s="18"/>
    </row>
    <row r="23" spans="2:9" x14ac:dyDescent="0.35">
      <c r="B23" s="28"/>
      <c r="C23" s="29" t="s">
        <v>20</v>
      </c>
      <c r="D23" s="30">
        <v>1.88</v>
      </c>
      <c r="E23" s="31" t="s">
        <v>2</v>
      </c>
      <c r="F23" s="32"/>
      <c r="G23" s="33">
        <f t="shared" si="0"/>
        <v>0</v>
      </c>
      <c r="H23" s="34" t="s">
        <v>60</v>
      </c>
      <c r="I23" s="18"/>
    </row>
    <row r="24" spans="2:9" x14ac:dyDescent="0.35">
      <c r="B24" s="28"/>
      <c r="C24" s="29" t="s">
        <v>21</v>
      </c>
      <c r="D24" s="30">
        <v>2.13</v>
      </c>
      <c r="E24" s="31" t="s">
        <v>2</v>
      </c>
      <c r="F24" s="32"/>
      <c r="G24" s="33">
        <f t="shared" si="0"/>
        <v>0</v>
      </c>
      <c r="H24" s="34" t="s">
        <v>60</v>
      </c>
      <c r="I24" s="18"/>
    </row>
    <row r="25" spans="2:9" x14ac:dyDescent="0.35">
      <c r="B25" s="28"/>
      <c r="C25" s="29" t="s">
        <v>22</v>
      </c>
      <c r="D25" s="30">
        <v>6.67</v>
      </c>
      <c r="E25" s="31" t="s">
        <v>2</v>
      </c>
      <c r="F25" s="32"/>
      <c r="G25" s="33">
        <f t="shared" si="0"/>
        <v>0</v>
      </c>
      <c r="H25" s="34" t="s">
        <v>60</v>
      </c>
      <c r="I25" s="18"/>
    </row>
    <row r="26" spans="2:9" x14ac:dyDescent="0.35">
      <c r="B26" s="28"/>
      <c r="C26" s="29" t="s">
        <v>23</v>
      </c>
      <c r="D26" s="30">
        <v>1.37</v>
      </c>
      <c r="E26" s="31" t="s">
        <v>2</v>
      </c>
      <c r="F26" s="32"/>
      <c r="G26" s="33">
        <f t="shared" si="0"/>
        <v>0</v>
      </c>
      <c r="H26" s="34" t="s">
        <v>60</v>
      </c>
      <c r="I26" s="18"/>
    </row>
    <row r="27" spans="2:9" x14ac:dyDescent="0.35">
      <c r="B27" s="28"/>
      <c r="C27" s="29" t="s">
        <v>25</v>
      </c>
      <c r="D27" s="30">
        <v>2.84</v>
      </c>
      <c r="E27" s="31" t="s">
        <v>2</v>
      </c>
      <c r="F27" s="32"/>
      <c r="G27" s="33">
        <f t="shared" si="0"/>
        <v>0</v>
      </c>
      <c r="H27" s="34" t="s">
        <v>60</v>
      </c>
      <c r="I27" s="18"/>
    </row>
    <row r="28" spans="2:9" x14ac:dyDescent="0.35">
      <c r="B28" s="28"/>
      <c r="C28" s="29" t="s">
        <v>24</v>
      </c>
      <c r="D28" s="30">
        <v>4.38</v>
      </c>
      <c r="E28" s="31" t="s">
        <v>2</v>
      </c>
      <c r="F28" s="32"/>
      <c r="G28" s="33">
        <f t="shared" si="0"/>
        <v>0</v>
      </c>
      <c r="H28" s="34" t="s">
        <v>60</v>
      </c>
      <c r="I28" s="18"/>
    </row>
    <row r="29" spans="2:9" x14ac:dyDescent="0.35">
      <c r="B29" s="28"/>
      <c r="C29" s="25" t="s">
        <v>14</v>
      </c>
      <c r="D29" s="30">
        <v>31</v>
      </c>
      <c r="E29" s="31" t="s">
        <v>1</v>
      </c>
      <c r="F29" s="32"/>
      <c r="G29" s="33">
        <f t="shared" si="0"/>
        <v>0</v>
      </c>
      <c r="H29" s="34" t="s">
        <v>60</v>
      </c>
      <c r="I29" s="21"/>
    </row>
    <row r="30" spans="2:9" x14ac:dyDescent="0.35">
      <c r="B30" s="28"/>
      <c r="C30" s="25" t="s">
        <v>130</v>
      </c>
      <c r="D30" s="30">
        <v>100.8</v>
      </c>
      <c r="E30" s="31" t="s">
        <v>0</v>
      </c>
      <c r="F30" s="32"/>
      <c r="G30" s="33">
        <f t="shared" si="0"/>
        <v>0</v>
      </c>
      <c r="H30" s="34"/>
      <c r="I30" s="21"/>
    </row>
    <row r="31" spans="2:9" x14ac:dyDescent="0.35">
      <c r="B31" s="28"/>
      <c r="C31" s="25" t="s">
        <v>133</v>
      </c>
      <c r="D31" s="30">
        <v>4</v>
      </c>
      <c r="E31" s="31" t="s">
        <v>1</v>
      </c>
      <c r="F31" s="32"/>
      <c r="G31" s="33">
        <f t="shared" si="0"/>
        <v>0</v>
      </c>
      <c r="H31" s="34"/>
      <c r="I31" s="21"/>
    </row>
    <row r="32" spans="2:9" x14ac:dyDescent="0.35">
      <c r="B32" s="28"/>
      <c r="C32" s="25" t="s">
        <v>131</v>
      </c>
      <c r="D32" s="30">
        <v>47.5</v>
      </c>
      <c r="E32" s="31" t="s">
        <v>132</v>
      </c>
      <c r="F32" s="32"/>
      <c r="G32" s="33">
        <f t="shared" si="0"/>
        <v>0</v>
      </c>
      <c r="H32" s="34"/>
      <c r="I32" s="21"/>
    </row>
    <row r="33" spans="2:9" x14ac:dyDescent="0.35">
      <c r="B33" s="28" t="s">
        <v>80</v>
      </c>
      <c r="C33" s="25" t="s">
        <v>81</v>
      </c>
      <c r="D33" s="30">
        <v>201.56</v>
      </c>
      <c r="E33" s="31" t="s">
        <v>0</v>
      </c>
      <c r="F33" s="32"/>
      <c r="G33" s="33">
        <f t="shared" si="0"/>
        <v>0</v>
      </c>
      <c r="H33" s="34"/>
      <c r="I33" s="21"/>
    </row>
    <row r="34" spans="2:9" x14ac:dyDescent="0.35">
      <c r="B34" s="28" t="s">
        <v>82</v>
      </c>
      <c r="C34" s="25" t="s">
        <v>83</v>
      </c>
      <c r="D34" s="30">
        <v>429</v>
      </c>
      <c r="E34" s="31" t="s">
        <v>0</v>
      </c>
      <c r="F34" s="32"/>
      <c r="G34" s="33">
        <f t="shared" si="0"/>
        <v>0</v>
      </c>
      <c r="H34" s="34"/>
      <c r="I34" s="21"/>
    </row>
    <row r="35" spans="2:9" x14ac:dyDescent="0.35">
      <c r="B35" s="28" t="s">
        <v>85</v>
      </c>
      <c r="C35" s="25" t="s">
        <v>84</v>
      </c>
      <c r="D35" s="30">
        <v>152</v>
      </c>
      <c r="E35" s="31" t="s">
        <v>0</v>
      </c>
      <c r="F35" s="32"/>
      <c r="G35" s="33">
        <f t="shared" si="0"/>
        <v>0</v>
      </c>
      <c r="H35" s="34"/>
      <c r="I35" s="21"/>
    </row>
    <row r="36" spans="2:9" ht="29" x14ac:dyDescent="0.35">
      <c r="B36" s="28"/>
      <c r="C36" s="35" t="s">
        <v>129</v>
      </c>
      <c r="D36" s="30">
        <f>681*0.06</f>
        <v>40.86</v>
      </c>
      <c r="E36" s="31" t="s">
        <v>2</v>
      </c>
      <c r="F36" s="32"/>
      <c r="G36" s="33">
        <f t="shared" si="0"/>
        <v>0</v>
      </c>
      <c r="H36" s="34"/>
      <c r="I36" s="21"/>
    </row>
    <row r="37" spans="2:9" ht="29" x14ac:dyDescent="0.35">
      <c r="B37" s="28" t="s">
        <v>86</v>
      </c>
      <c r="C37" s="35" t="s">
        <v>145</v>
      </c>
      <c r="D37" s="30">
        <v>112.08</v>
      </c>
      <c r="E37" s="31" t="s">
        <v>0</v>
      </c>
      <c r="F37" s="32"/>
      <c r="G37" s="33">
        <f t="shared" si="0"/>
        <v>0</v>
      </c>
      <c r="H37" s="34"/>
      <c r="I37" s="21"/>
    </row>
    <row r="38" spans="2:9" ht="58" x14ac:dyDescent="0.35">
      <c r="B38" s="36" t="s">
        <v>87</v>
      </c>
      <c r="C38" s="25" t="s">
        <v>138</v>
      </c>
      <c r="D38" s="30"/>
      <c r="E38" s="31"/>
      <c r="F38" s="32"/>
      <c r="G38" s="33">
        <f t="shared" si="0"/>
        <v>0</v>
      </c>
      <c r="H38" s="34"/>
      <c r="I38" s="26" t="s">
        <v>90</v>
      </c>
    </row>
    <row r="39" spans="2:9" x14ac:dyDescent="0.35">
      <c r="B39" s="37" t="s">
        <v>88</v>
      </c>
      <c r="C39" s="25" t="s">
        <v>139</v>
      </c>
      <c r="D39" s="30"/>
      <c r="E39" s="31"/>
      <c r="F39" s="32"/>
      <c r="G39" s="33">
        <f t="shared" si="0"/>
        <v>0</v>
      </c>
      <c r="H39" s="34" t="s">
        <v>61</v>
      </c>
      <c r="I39" s="18"/>
    </row>
    <row r="40" spans="2:9" x14ac:dyDescent="0.35">
      <c r="B40" s="37"/>
      <c r="C40" s="29" t="s">
        <v>24</v>
      </c>
      <c r="D40" s="30">
        <v>3.88</v>
      </c>
      <c r="E40" s="31" t="s">
        <v>0</v>
      </c>
      <c r="F40" s="32"/>
      <c r="G40" s="33">
        <f t="shared" si="0"/>
        <v>0</v>
      </c>
      <c r="H40" s="34" t="s">
        <v>61</v>
      </c>
      <c r="I40" s="18"/>
    </row>
    <row r="41" spans="2:9" x14ac:dyDescent="0.35">
      <c r="B41" s="37"/>
      <c r="C41" s="29" t="s">
        <v>23</v>
      </c>
      <c r="D41" s="30">
        <f>(1.46+0.82+2)*3.32</f>
        <v>14.209599999999996</v>
      </c>
      <c r="E41" s="31" t="s">
        <v>0</v>
      </c>
      <c r="F41" s="32"/>
      <c r="G41" s="33">
        <f t="shared" si="0"/>
        <v>0</v>
      </c>
      <c r="H41" s="34" t="s">
        <v>61</v>
      </c>
      <c r="I41" s="18"/>
    </row>
    <row r="42" spans="2:9" x14ac:dyDescent="0.35">
      <c r="B42" s="37"/>
      <c r="C42" s="29" t="s">
        <v>26</v>
      </c>
      <c r="D42" s="30">
        <f>(2.2+1.2)*3.32</f>
        <v>11.288</v>
      </c>
      <c r="E42" s="31" t="s">
        <v>0</v>
      </c>
      <c r="F42" s="32"/>
      <c r="G42" s="33">
        <f t="shared" si="0"/>
        <v>0</v>
      </c>
      <c r="H42" s="34" t="s">
        <v>61</v>
      </c>
      <c r="I42" s="18"/>
    </row>
    <row r="43" spans="2:9" x14ac:dyDescent="0.35">
      <c r="B43" s="37" t="s">
        <v>89</v>
      </c>
      <c r="C43" s="25" t="s">
        <v>140</v>
      </c>
      <c r="D43" s="30"/>
      <c r="E43" s="31"/>
      <c r="F43" s="32"/>
      <c r="G43" s="33">
        <f t="shared" si="0"/>
        <v>0</v>
      </c>
      <c r="H43" s="34"/>
      <c r="I43" s="18"/>
    </row>
    <row r="44" spans="2:9" x14ac:dyDescent="0.35">
      <c r="B44" s="37"/>
      <c r="C44" s="29" t="s">
        <v>27</v>
      </c>
      <c r="D44" s="30">
        <f>(0.95+0.5)*3.32</f>
        <v>4.8140000000000001</v>
      </c>
      <c r="E44" s="31" t="s">
        <v>0</v>
      </c>
      <c r="F44" s="32"/>
      <c r="G44" s="33">
        <f t="shared" si="0"/>
        <v>0</v>
      </c>
      <c r="H44" s="34" t="s">
        <v>61</v>
      </c>
      <c r="I44" s="18"/>
    </row>
    <row r="45" spans="2:9" x14ac:dyDescent="0.35">
      <c r="B45" s="37"/>
      <c r="C45" s="29" t="s">
        <v>23</v>
      </c>
      <c r="D45" s="30">
        <f>(0.395+2.7+1.2)*3.32</f>
        <v>14.259399999999999</v>
      </c>
      <c r="E45" s="31" t="s">
        <v>0</v>
      </c>
      <c r="F45" s="32"/>
      <c r="G45" s="33">
        <f t="shared" si="0"/>
        <v>0</v>
      </c>
      <c r="H45" s="34" t="s">
        <v>61</v>
      </c>
      <c r="I45" s="18"/>
    </row>
    <row r="46" spans="2:9" x14ac:dyDescent="0.35">
      <c r="B46" s="37"/>
      <c r="C46" s="29" t="s">
        <v>28</v>
      </c>
      <c r="D46" s="30">
        <f>(0.19+2.7+1.01)*3.32</f>
        <v>12.948</v>
      </c>
      <c r="E46" s="31" t="s">
        <v>0</v>
      </c>
      <c r="F46" s="32"/>
      <c r="G46" s="33">
        <f t="shared" si="0"/>
        <v>0</v>
      </c>
      <c r="H46" s="34" t="s">
        <v>61</v>
      </c>
      <c r="I46" s="18"/>
    </row>
    <row r="47" spans="2:9" x14ac:dyDescent="0.35">
      <c r="B47" s="37"/>
      <c r="C47" s="29" t="s">
        <v>29</v>
      </c>
      <c r="D47" s="30">
        <f>2.7*3.32</f>
        <v>8.9640000000000004</v>
      </c>
      <c r="E47" s="31" t="s">
        <v>0</v>
      </c>
      <c r="F47" s="32"/>
      <c r="G47" s="33">
        <f t="shared" si="0"/>
        <v>0</v>
      </c>
      <c r="H47" s="34" t="s">
        <v>61</v>
      </c>
      <c r="I47" s="18"/>
    </row>
    <row r="48" spans="2:9" x14ac:dyDescent="0.35">
      <c r="B48" s="37"/>
      <c r="C48" s="29" t="s">
        <v>30</v>
      </c>
      <c r="D48" s="30">
        <f>(2.695+1.2)*3.32</f>
        <v>12.931399999999998</v>
      </c>
      <c r="E48" s="31" t="s">
        <v>0</v>
      </c>
      <c r="F48" s="32"/>
      <c r="G48" s="33">
        <f t="shared" si="0"/>
        <v>0</v>
      </c>
      <c r="H48" s="34" t="s">
        <v>61</v>
      </c>
      <c r="I48" s="21"/>
    </row>
    <row r="49" spans="2:9" x14ac:dyDescent="0.35">
      <c r="B49" s="37"/>
      <c r="C49" s="29"/>
      <c r="D49" s="30"/>
      <c r="E49" s="31"/>
      <c r="F49" s="32"/>
      <c r="G49" s="33">
        <f t="shared" si="0"/>
        <v>0</v>
      </c>
      <c r="H49" s="34"/>
      <c r="I49" s="18"/>
    </row>
    <row r="50" spans="2:9" x14ac:dyDescent="0.35">
      <c r="B50" s="36" t="s">
        <v>99</v>
      </c>
      <c r="C50" s="25" t="s">
        <v>98</v>
      </c>
      <c r="D50" s="30"/>
      <c r="E50" s="31"/>
      <c r="F50" s="32"/>
      <c r="G50" s="33">
        <f t="shared" si="0"/>
        <v>0</v>
      </c>
      <c r="H50" s="34"/>
      <c r="I50" s="18"/>
    </row>
    <row r="51" spans="2:9" x14ac:dyDescent="0.35">
      <c r="B51" s="37"/>
      <c r="C51" s="29" t="s">
        <v>103</v>
      </c>
      <c r="D51" s="30">
        <f>0.69*1.35*5</f>
        <v>4.6574999999999998</v>
      </c>
      <c r="E51" s="31" t="s">
        <v>100</v>
      </c>
      <c r="F51" s="32"/>
      <c r="G51" s="33">
        <f t="shared" si="0"/>
        <v>0</v>
      </c>
      <c r="H51" s="34" t="s">
        <v>101</v>
      </c>
      <c r="I51" s="18"/>
    </row>
    <row r="52" spans="2:9" x14ac:dyDescent="0.35">
      <c r="B52" s="37"/>
      <c r="C52" s="29" t="s">
        <v>102</v>
      </c>
      <c r="D52" s="30">
        <f>0.432*1.35*2</f>
        <v>1.1664000000000001</v>
      </c>
      <c r="E52" s="31" t="s">
        <v>100</v>
      </c>
      <c r="F52" s="32"/>
      <c r="G52" s="33">
        <f t="shared" si="0"/>
        <v>0</v>
      </c>
      <c r="H52" s="34" t="s">
        <v>104</v>
      </c>
      <c r="I52" s="18"/>
    </row>
    <row r="53" spans="2:9" x14ac:dyDescent="0.35">
      <c r="B53" s="37"/>
      <c r="C53" s="29" t="s">
        <v>105</v>
      </c>
      <c r="D53" s="30">
        <f>0.678*1.35*4</f>
        <v>3.6612000000000005</v>
      </c>
      <c r="E53" s="31" t="s">
        <v>100</v>
      </c>
      <c r="F53" s="32"/>
      <c r="G53" s="33">
        <f t="shared" si="0"/>
        <v>0</v>
      </c>
      <c r="H53" s="34" t="s">
        <v>106</v>
      </c>
      <c r="I53" s="18"/>
    </row>
    <row r="54" spans="2:9" x14ac:dyDescent="0.35">
      <c r="B54" s="37"/>
      <c r="C54" s="29" t="s">
        <v>143</v>
      </c>
      <c r="D54" s="30">
        <v>0.32</v>
      </c>
      <c r="E54" s="31" t="s">
        <v>2</v>
      </c>
      <c r="F54" s="32"/>
      <c r="G54" s="33"/>
      <c r="H54" s="34" t="s">
        <v>144</v>
      </c>
      <c r="I54" s="18"/>
    </row>
    <row r="55" spans="2:9" x14ac:dyDescent="0.35">
      <c r="B55" s="37"/>
      <c r="C55" s="29" t="s">
        <v>142</v>
      </c>
      <c r="D55" s="30">
        <v>3.6</v>
      </c>
      <c r="E55" s="31" t="s">
        <v>2</v>
      </c>
      <c r="F55" s="32"/>
      <c r="G55" s="33">
        <f t="shared" si="0"/>
        <v>0</v>
      </c>
      <c r="H55" s="34" t="s">
        <v>107</v>
      </c>
      <c r="I55" s="18"/>
    </row>
    <row r="56" spans="2:9" x14ac:dyDescent="0.35">
      <c r="B56" s="37"/>
      <c r="C56" s="29" t="s">
        <v>108</v>
      </c>
      <c r="D56" s="30">
        <v>3.6</v>
      </c>
      <c r="E56" s="31" t="s">
        <v>2</v>
      </c>
      <c r="F56" s="32"/>
      <c r="G56" s="33">
        <f t="shared" si="0"/>
        <v>0</v>
      </c>
      <c r="H56" s="34" t="s">
        <v>107</v>
      </c>
      <c r="I56" s="21" t="s">
        <v>141</v>
      </c>
    </row>
    <row r="57" spans="2:9" x14ac:dyDescent="0.35">
      <c r="B57" s="37"/>
      <c r="C57" s="29" t="s">
        <v>109</v>
      </c>
      <c r="D57" s="30">
        <v>1</v>
      </c>
      <c r="E57" s="31" t="s">
        <v>92</v>
      </c>
      <c r="F57" s="32"/>
      <c r="G57" s="33">
        <f t="shared" si="0"/>
        <v>0</v>
      </c>
      <c r="H57" s="34"/>
      <c r="I57" s="18"/>
    </row>
    <row r="58" spans="2:9" x14ac:dyDescent="0.35">
      <c r="B58" s="37"/>
      <c r="C58" s="29" t="s">
        <v>146</v>
      </c>
      <c r="D58" s="30">
        <v>22</v>
      </c>
      <c r="E58" s="31" t="s">
        <v>1</v>
      </c>
      <c r="F58" s="32"/>
      <c r="G58" s="33">
        <f t="shared" si="0"/>
        <v>0</v>
      </c>
      <c r="H58" s="34"/>
      <c r="I58" s="18"/>
    </row>
    <row r="59" spans="2:9" x14ac:dyDescent="0.35">
      <c r="B59" s="37"/>
      <c r="C59" s="29" t="s">
        <v>147</v>
      </c>
      <c r="D59" s="30">
        <v>5</v>
      </c>
      <c r="E59" s="31" t="s">
        <v>1</v>
      </c>
      <c r="F59" s="32"/>
      <c r="G59" s="33">
        <f t="shared" si="0"/>
        <v>0</v>
      </c>
      <c r="H59" s="34" t="s">
        <v>112</v>
      </c>
      <c r="I59" s="18"/>
    </row>
    <row r="60" spans="2:9" x14ac:dyDescent="0.35">
      <c r="B60" s="37"/>
      <c r="C60" s="29" t="s">
        <v>148</v>
      </c>
      <c r="D60" s="30">
        <v>5</v>
      </c>
      <c r="E60" s="31" t="s">
        <v>1</v>
      </c>
      <c r="F60" s="32"/>
      <c r="G60" s="33">
        <f t="shared" si="0"/>
        <v>0</v>
      </c>
      <c r="H60" s="34" t="s">
        <v>112</v>
      </c>
      <c r="I60" s="18"/>
    </row>
    <row r="61" spans="2:9" x14ac:dyDescent="0.35">
      <c r="B61" s="37"/>
      <c r="C61" s="29" t="s">
        <v>149</v>
      </c>
      <c r="D61" s="30">
        <v>2</v>
      </c>
      <c r="E61" s="31" t="s">
        <v>1</v>
      </c>
      <c r="F61" s="32"/>
      <c r="G61" s="33">
        <f t="shared" si="0"/>
        <v>0</v>
      </c>
      <c r="H61" s="34" t="s">
        <v>112</v>
      </c>
      <c r="I61" s="18"/>
    </row>
    <row r="62" spans="2:9" x14ac:dyDescent="0.35">
      <c r="B62" s="37"/>
      <c r="C62" s="29" t="s">
        <v>150</v>
      </c>
      <c r="D62" s="30">
        <v>2</v>
      </c>
      <c r="E62" s="31" t="s">
        <v>1</v>
      </c>
      <c r="F62" s="32"/>
      <c r="G62" s="33">
        <f t="shared" si="0"/>
        <v>0</v>
      </c>
      <c r="H62" s="34" t="s">
        <v>112</v>
      </c>
      <c r="I62" s="18"/>
    </row>
    <row r="63" spans="2:9" x14ac:dyDescent="0.35">
      <c r="B63" s="37"/>
      <c r="C63" s="29" t="s">
        <v>151</v>
      </c>
      <c r="D63" s="30">
        <v>1</v>
      </c>
      <c r="E63" s="31" t="s">
        <v>1</v>
      </c>
      <c r="F63" s="32"/>
      <c r="G63" s="33">
        <f t="shared" si="0"/>
        <v>0</v>
      </c>
      <c r="H63" s="34" t="s">
        <v>112</v>
      </c>
      <c r="I63" s="18"/>
    </row>
    <row r="64" spans="2:9" x14ac:dyDescent="0.35">
      <c r="B64" s="37"/>
      <c r="C64" s="29" t="s">
        <v>110</v>
      </c>
      <c r="D64" s="30">
        <v>1</v>
      </c>
      <c r="E64" s="31" t="s">
        <v>1</v>
      </c>
      <c r="F64" s="32"/>
      <c r="G64" s="33">
        <f t="shared" si="0"/>
        <v>0</v>
      </c>
      <c r="H64" s="34" t="s">
        <v>112</v>
      </c>
      <c r="I64" s="18"/>
    </row>
    <row r="65" spans="2:9" x14ac:dyDescent="0.35">
      <c r="B65" s="37"/>
      <c r="C65" s="29" t="s">
        <v>111</v>
      </c>
      <c r="D65" s="30">
        <v>19</v>
      </c>
      <c r="E65" s="31" t="s">
        <v>1</v>
      </c>
      <c r="F65" s="32"/>
      <c r="G65" s="33">
        <f t="shared" si="0"/>
        <v>0</v>
      </c>
      <c r="H65" s="34" t="s">
        <v>112</v>
      </c>
      <c r="I65" s="18"/>
    </row>
    <row r="66" spans="2:9" x14ac:dyDescent="0.35">
      <c r="B66" s="37"/>
      <c r="C66" s="29"/>
      <c r="D66" s="30"/>
      <c r="E66" s="31"/>
      <c r="F66" s="32"/>
      <c r="G66" s="33">
        <f t="shared" si="0"/>
        <v>0</v>
      </c>
      <c r="H66" s="34"/>
      <c r="I66" s="18"/>
    </row>
    <row r="67" spans="2:9" ht="92" x14ac:dyDescent="0.35">
      <c r="B67" s="37"/>
      <c r="C67" s="25" t="s">
        <v>117</v>
      </c>
      <c r="D67" s="30"/>
      <c r="E67" s="31"/>
      <c r="F67" s="32"/>
      <c r="G67" s="33"/>
      <c r="H67" s="34"/>
      <c r="I67" s="23" t="s">
        <v>116</v>
      </c>
    </row>
    <row r="68" spans="2:9" x14ac:dyDescent="0.35">
      <c r="B68" s="37"/>
      <c r="C68" s="29" t="s">
        <v>118</v>
      </c>
      <c r="D68" s="30">
        <v>163.07</v>
      </c>
      <c r="E68" s="31" t="s">
        <v>0</v>
      </c>
      <c r="F68" s="32"/>
      <c r="G68" s="33">
        <f t="shared" si="0"/>
        <v>0</v>
      </c>
      <c r="H68" s="34"/>
      <c r="I68" s="23"/>
    </row>
    <row r="69" spans="2:9" x14ac:dyDescent="0.35">
      <c r="B69" s="37"/>
      <c r="C69" s="29" t="s">
        <v>119</v>
      </c>
      <c r="D69" s="30">
        <v>332.62</v>
      </c>
      <c r="E69" s="31" t="s">
        <v>0</v>
      </c>
      <c r="F69" s="32"/>
      <c r="G69" s="33">
        <f t="shared" si="0"/>
        <v>0</v>
      </c>
      <c r="H69" s="34"/>
      <c r="I69" s="24"/>
    </row>
    <row r="70" spans="2:9" x14ac:dyDescent="0.35">
      <c r="B70" s="37"/>
      <c r="C70" s="29" t="s">
        <v>113</v>
      </c>
      <c r="D70" s="30">
        <v>17.376000000000001</v>
      </c>
      <c r="E70" s="31" t="s">
        <v>0</v>
      </c>
      <c r="F70" s="32"/>
      <c r="G70" s="33">
        <f t="shared" si="0"/>
        <v>0</v>
      </c>
      <c r="H70" s="34"/>
      <c r="I70" s="18"/>
    </row>
    <row r="71" spans="2:9" x14ac:dyDescent="0.35">
      <c r="B71" s="37"/>
      <c r="C71" s="29" t="s">
        <v>120</v>
      </c>
      <c r="D71" s="30">
        <v>20.655000000000001</v>
      </c>
      <c r="E71" s="31" t="s">
        <v>0</v>
      </c>
      <c r="F71" s="32"/>
      <c r="G71" s="33">
        <f t="shared" si="0"/>
        <v>0</v>
      </c>
      <c r="H71" s="34"/>
      <c r="I71" s="18"/>
    </row>
    <row r="72" spans="2:9" x14ac:dyDescent="0.35">
      <c r="B72" s="37"/>
      <c r="C72" s="29" t="s">
        <v>136</v>
      </c>
      <c r="D72" s="30">
        <v>20.97</v>
      </c>
      <c r="E72" s="31" t="s">
        <v>0</v>
      </c>
      <c r="F72" s="32"/>
      <c r="G72" s="33"/>
      <c r="H72" s="34"/>
      <c r="I72" s="18"/>
    </row>
    <row r="73" spans="2:9" x14ac:dyDescent="0.35">
      <c r="B73" s="37"/>
      <c r="C73" s="25" t="s">
        <v>96</v>
      </c>
      <c r="D73" s="30"/>
      <c r="E73" s="31"/>
      <c r="F73" s="32"/>
      <c r="G73" s="33"/>
      <c r="H73" s="34"/>
      <c r="I73" s="18"/>
    </row>
    <row r="74" spans="2:9" ht="87" customHeight="1" x14ac:dyDescent="0.35">
      <c r="B74" s="37"/>
      <c r="C74" s="38" t="s">
        <v>97</v>
      </c>
      <c r="D74" s="30">
        <v>134</v>
      </c>
      <c r="E74" s="31" t="s">
        <v>0</v>
      </c>
      <c r="F74" s="32"/>
      <c r="G74" s="33">
        <f t="shared" si="0"/>
        <v>0</v>
      </c>
      <c r="H74" s="34"/>
      <c r="I74" s="18"/>
    </row>
    <row r="75" spans="2:9" x14ac:dyDescent="0.35">
      <c r="B75" s="37"/>
      <c r="C75" s="25" t="s">
        <v>121</v>
      </c>
      <c r="D75" s="30"/>
      <c r="E75" s="31"/>
      <c r="F75" s="32"/>
      <c r="G75" s="33">
        <f t="shared" si="0"/>
        <v>0</v>
      </c>
      <c r="H75" s="34"/>
      <c r="I75" s="18"/>
    </row>
    <row r="76" spans="2:9" x14ac:dyDescent="0.35">
      <c r="B76" s="37"/>
      <c r="C76" s="29" t="s">
        <v>137</v>
      </c>
      <c r="D76" s="30">
        <v>83.3</v>
      </c>
      <c r="E76" s="31" t="s">
        <v>0</v>
      </c>
      <c r="F76" s="32"/>
      <c r="G76" s="33">
        <f t="shared" si="0"/>
        <v>0</v>
      </c>
      <c r="H76" s="34"/>
      <c r="I76" s="18"/>
    </row>
    <row r="77" spans="2:9" ht="43.5" x14ac:dyDescent="0.35">
      <c r="B77" s="37"/>
      <c r="C77" s="38" t="s">
        <v>152</v>
      </c>
      <c r="D77" s="30">
        <v>1265</v>
      </c>
      <c r="E77" s="31" t="s">
        <v>0</v>
      </c>
      <c r="F77" s="32"/>
      <c r="G77" s="33">
        <f t="shared" si="0"/>
        <v>0</v>
      </c>
      <c r="H77" s="34"/>
      <c r="I77" s="18"/>
    </row>
    <row r="78" spans="2:9" ht="58" x14ac:dyDescent="0.35">
      <c r="B78" s="37"/>
      <c r="C78" s="38" t="s">
        <v>153</v>
      </c>
      <c r="D78" s="30">
        <v>298</v>
      </c>
      <c r="E78" s="31" t="s">
        <v>0</v>
      </c>
      <c r="F78" s="32"/>
      <c r="G78" s="33">
        <f t="shared" si="0"/>
        <v>0</v>
      </c>
      <c r="H78" s="34"/>
      <c r="I78" s="18"/>
    </row>
    <row r="79" spans="2:9" ht="29" x14ac:dyDescent="0.35">
      <c r="B79" s="37"/>
      <c r="C79" s="38" t="s">
        <v>122</v>
      </c>
      <c r="D79" s="30"/>
      <c r="E79" s="31" t="s">
        <v>0</v>
      </c>
      <c r="F79" s="32"/>
      <c r="G79" s="33">
        <f t="shared" si="0"/>
        <v>0</v>
      </c>
      <c r="H79" s="34"/>
      <c r="I79" s="18"/>
    </row>
    <row r="80" spans="2:9" x14ac:dyDescent="0.35">
      <c r="B80" s="37"/>
      <c r="C80" s="29"/>
      <c r="D80" s="30"/>
      <c r="E80" s="31"/>
      <c r="F80" s="32"/>
      <c r="G80" s="33"/>
      <c r="H80" s="34"/>
      <c r="I80" s="18"/>
    </row>
    <row r="81" spans="2:9" x14ac:dyDescent="0.35">
      <c r="B81" s="37"/>
      <c r="C81" s="29"/>
      <c r="D81" s="30"/>
      <c r="E81" s="31"/>
      <c r="F81" s="32"/>
      <c r="G81" s="33">
        <f t="shared" si="0"/>
        <v>0</v>
      </c>
      <c r="H81" s="34"/>
      <c r="I81" s="18"/>
    </row>
    <row r="82" spans="2:9" x14ac:dyDescent="0.35">
      <c r="B82" s="37"/>
      <c r="C82" s="25" t="s">
        <v>70</v>
      </c>
      <c r="D82" s="30"/>
      <c r="E82" s="31"/>
      <c r="F82" s="32"/>
      <c r="G82" s="33">
        <f t="shared" si="0"/>
        <v>0</v>
      </c>
      <c r="H82" s="34"/>
      <c r="I82" s="18"/>
    </row>
    <row r="83" spans="2:9" x14ac:dyDescent="0.35">
      <c r="B83" s="37"/>
      <c r="C83" s="29" t="s">
        <v>135</v>
      </c>
      <c r="D83" s="30">
        <v>29.68</v>
      </c>
      <c r="E83" s="31" t="s">
        <v>0</v>
      </c>
      <c r="F83" s="32"/>
      <c r="G83" s="33">
        <f t="shared" si="0"/>
        <v>0</v>
      </c>
      <c r="H83" s="34"/>
      <c r="I83" s="18"/>
    </row>
    <row r="84" spans="2:9" x14ac:dyDescent="0.35">
      <c r="B84" s="37"/>
      <c r="C84" s="29" t="s">
        <v>154</v>
      </c>
      <c r="D84" s="30">
        <v>36</v>
      </c>
      <c r="E84" s="31" t="s">
        <v>0</v>
      </c>
      <c r="F84" s="32"/>
      <c r="G84" s="33">
        <f t="shared" si="0"/>
        <v>0</v>
      </c>
      <c r="H84" s="34"/>
      <c r="I84" s="18"/>
    </row>
    <row r="85" spans="2:9" ht="58" x14ac:dyDescent="0.35">
      <c r="B85" s="37"/>
      <c r="C85" s="38" t="s">
        <v>65</v>
      </c>
      <c r="D85" s="30">
        <v>233.5</v>
      </c>
      <c r="E85" s="31" t="s">
        <v>0</v>
      </c>
      <c r="F85" s="32"/>
      <c r="G85" s="33">
        <f t="shared" si="0"/>
        <v>0</v>
      </c>
      <c r="H85" s="34"/>
      <c r="I85" s="18"/>
    </row>
    <row r="86" spans="2:9" ht="58" x14ac:dyDescent="0.35">
      <c r="B86" s="37"/>
      <c r="C86" s="38" t="s">
        <v>66</v>
      </c>
      <c r="D86" s="30">
        <v>67.8</v>
      </c>
      <c r="E86" s="31" t="s">
        <v>0</v>
      </c>
      <c r="F86" s="32"/>
      <c r="G86" s="33">
        <f t="shared" si="0"/>
        <v>0</v>
      </c>
      <c r="H86" s="34"/>
      <c r="I86" s="18"/>
    </row>
    <row r="87" spans="2:9" ht="58" x14ac:dyDescent="0.35">
      <c r="B87" s="37"/>
      <c r="C87" s="38" t="s">
        <v>67</v>
      </c>
      <c r="D87" s="30">
        <v>59.4</v>
      </c>
      <c r="E87" s="31" t="s">
        <v>0</v>
      </c>
      <c r="F87" s="32"/>
      <c r="G87" s="33">
        <f t="shared" si="0"/>
        <v>0</v>
      </c>
      <c r="H87" s="34"/>
      <c r="I87" s="18"/>
    </row>
    <row r="88" spans="2:9" ht="101.5" x14ac:dyDescent="0.35">
      <c r="B88" s="37"/>
      <c r="C88" s="38" t="s">
        <v>68</v>
      </c>
      <c r="D88" s="30">
        <v>196</v>
      </c>
      <c r="E88" s="31" t="s">
        <v>0</v>
      </c>
      <c r="F88" s="32"/>
      <c r="G88" s="33">
        <f t="shared" si="0"/>
        <v>0</v>
      </c>
      <c r="H88" s="34"/>
      <c r="I88" s="18"/>
    </row>
    <row r="89" spans="2:9" x14ac:dyDescent="0.35">
      <c r="B89" s="37"/>
      <c r="C89" s="29"/>
      <c r="D89" s="30"/>
      <c r="E89" s="31"/>
      <c r="F89" s="32"/>
      <c r="G89" s="33">
        <f t="shared" si="0"/>
        <v>0</v>
      </c>
      <c r="H89" s="34"/>
      <c r="I89" s="18"/>
    </row>
    <row r="90" spans="2:9" x14ac:dyDescent="0.35">
      <c r="B90" s="37"/>
      <c r="C90" s="25" t="s">
        <v>72</v>
      </c>
      <c r="D90" s="30"/>
      <c r="E90" s="31"/>
      <c r="F90" s="32"/>
      <c r="G90" s="33">
        <f t="shared" si="0"/>
        <v>0</v>
      </c>
      <c r="H90" s="34"/>
      <c r="I90" s="18"/>
    </row>
    <row r="91" spans="2:9" x14ac:dyDescent="0.35">
      <c r="B91" s="37"/>
      <c r="C91" s="29" t="s">
        <v>134</v>
      </c>
      <c r="D91" s="30">
        <v>598</v>
      </c>
      <c r="E91" s="31" t="s">
        <v>0</v>
      </c>
      <c r="F91" s="32"/>
      <c r="G91" s="33">
        <f t="shared" si="0"/>
        <v>0</v>
      </c>
      <c r="H91" s="34"/>
      <c r="I91" s="18"/>
    </row>
    <row r="92" spans="2:9" ht="159.5" x14ac:dyDescent="0.35">
      <c r="B92" s="37"/>
      <c r="C92" s="38" t="s">
        <v>73</v>
      </c>
      <c r="D92" s="30">
        <v>328.75</v>
      </c>
      <c r="E92" s="31"/>
      <c r="F92" s="32"/>
      <c r="G92" s="33">
        <f t="shared" si="0"/>
        <v>0</v>
      </c>
      <c r="H92" s="34"/>
      <c r="I92" s="18"/>
    </row>
    <row r="93" spans="2:9" ht="304.5" x14ac:dyDescent="0.35">
      <c r="B93" s="37"/>
      <c r="C93" s="38" t="s">
        <v>74</v>
      </c>
      <c r="D93" s="30">
        <v>151.75</v>
      </c>
      <c r="E93" s="31"/>
      <c r="F93" s="32"/>
      <c r="G93" s="33">
        <f t="shared" si="0"/>
        <v>0</v>
      </c>
      <c r="H93" s="34"/>
      <c r="I93" s="18"/>
    </row>
    <row r="94" spans="2:9" ht="145" x14ac:dyDescent="0.35">
      <c r="B94" s="37"/>
      <c r="C94" s="38" t="s">
        <v>75</v>
      </c>
      <c r="D94" s="30">
        <v>66.7</v>
      </c>
      <c r="E94" s="31" t="s">
        <v>0</v>
      </c>
      <c r="F94" s="32"/>
      <c r="G94" s="33">
        <f t="shared" si="0"/>
        <v>0</v>
      </c>
      <c r="H94" s="34"/>
      <c r="I94" s="18"/>
    </row>
    <row r="95" spans="2:9" x14ac:dyDescent="0.35">
      <c r="B95" s="37"/>
      <c r="C95" s="38" t="s">
        <v>76</v>
      </c>
      <c r="D95" s="30">
        <v>13.7</v>
      </c>
      <c r="E95" s="31" t="s">
        <v>0</v>
      </c>
      <c r="F95" s="32"/>
      <c r="G95" s="33">
        <f t="shared" si="0"/>
        <v>0</v>
      </c>
      <c r="H95" s="34"/>
      <c r="I95" s="18"/>
    </row>
    <row r="96" spans="2:9" x14ac:dyDescent="0.35">
      <c r="B96" s="37"/>
      <c r="C96" s="38" t="s">
        <v>155</v>
      </c>
      <c r="D96" s="30">
        <v>67</v>
      </c>
      <c r="E96" s="31" t="s">
        <v>0</v>
      </c>
      <c r="F96" s="32"/>
      <c r="G96" s="33">
        <f t="shared" si="0"/>
        <v>0</v>
      </c>
      <c r="H96" s="34"/>
      <c r="I96" s="18"/>
    </row>
    <row r="97" spans="2:9" x14ac:dyDescent="0.35">
      <c r="B97" s="37"/>
      <c r="C97" s="29"/>
      <c r="D97" s="30"/>
      <c r="E97" s="31"/>
      <c r="F97" s="32"/>
      <c r="G97" s="33">
        <f t="shared" si="0"/>
        <v>0</v>
      </c>
      <c r="H97" s="34"/>
      <c r="I97" s="18"/>
    </row>
    <row r="98" spans="2:9" x14ac:dyDescent="0.35">
      <c r="B98" s="37"/>
      <c r="C98" s="25" t="s">
        <v>69</v>
      </c>
      <c r="D98" s="30"/>
      <c r="E98" s="31"/>
      <c r="F98" s="32"/>
      <c r="G98" s="33">
        <f t="shared" si="0"/>
        <v>0</v>
      </c>
      <c r="H98" s="34"/>
      <c r="I98" s="18"/>
    </row>
    <row r="99" spans="2:9" ht="72.5" x14ac:dyDescent="0.35">
      <c r="B99" s="37"/>
      <c r="C99" s="38" t="s">
        <v>35</v>
      </c>
      <c r="D99" s="30">
        <v>1</v>
      </c>
      <c r="E99" s="31" t="s">
        <v>1</v>
      </c>
      <c r="F99" s="32"/>
      <c r="G99" s="33">
        <f t="shared" si="0"/>
        <v>0</v>
      </c>
      <c r="H99" s="34"/>
      <c r="I99" s="18"/>
    </row>
    <row r="100" spans="2:9" ht="72.5" x14ac:dyDescent="0.35">
      <c r="B100" s="37"/>
      <c r="C100" s="38" t="s">
        <v>36</v>
      </c>
      <c r="D100" s="30">
        <v>1</v>
      </c>
      <c r="E100" s="31" t="s">
        <v>1</v>
      </c>
      <c r="F100" s="32"/>
      <c r="G100" s="33">
        <f t="shared" si="0"/>
        <v>0</v>
      </c>
      <c r="H100" s="34"/>
      <c r="I100" s="18"/>
    </row>
    <row r="101" spans="2:9" ht="101.5" x14ac:dyDescent="0.35">
      <c r="B101" s="37"/>
      <c r="C101" s="38" t="s">
        <v>37</v>
      </c>
      <c r="D101" s="30">
        <v>2</v>
      </c>
      <c r="E101" s="31" t="s">
        <v>1</v>
      </c>
      <c r="F101" s="32"/>
      <c r="G101" s="33">
        <f t="shared" si="0"/>
        <v>0</v>
      </c>
      <c r="H101" s="34"/>
      <c r="I101" s="18"/>
    </row>
    <row r="102" spans="2:9" ht="101.5" x14ac:dyDescent="0.35">
      <c r="B102" s="37"/>
      <c r="C102" s="38" t="s">
        <v>38</v>
      </c>
      <c r="D102" s="30">
        <v>2</v>
      </c>
      <c r="E102" s="31" t="s">
        <v>1</v>
      </c>
      <c r="F102" s="32"/>
      <c r="G102" s="33">
        <f t="shared" si="0"/>
        <v>0</v>
      </c>
      <c r="H102" s="34"/>
      <c r="I102" s="18"/>
    </row>
    <row r="103" spans="2:9" ht="58" x14ac:dyDescent="0.35">
      <c r="B103" s="37"/>
      <c r="C103" s="38" t="s">
        <v>39</v>
      </c>
      <c r="D103" s="30">
        <v>1</v>
      </c>
      <c r="E103" s="31" t="s">
        <v>1</v>
      </c>
      <c r="F103" s="32"/>
      <c r="G103" s="33">
        <f t="shared" si="0"/>
        <v>0</v>
      </c>
      <c r="H103" s="34"/>
      <c r="I103" s="18"/>
    </row>
    <row r="104" spans="2:9" ht="72.5" x14ac:dyDescent="0.35">
      <c r="B104" s="37"/>
      <c r="C104" s="38" t="s">
        <v>40</v>
      </c>
      <c r="D104" s="30">
        <v>1</v>
      </c>
      <c r="E104" s="31" t="s">
        <v>1</v>
      </c>
      <c r="F104" s="32"/>
      <c r="G104" s="33">
        <f t="shared" si="0"/>
        <v>0</v>
      </c>
      <c r="H104" s="34"/>
      <c r="I104" s="18"/>
    </row>
    <row r="105" spans="2:9" ht="72.5" x14ac:dyDescent="0.35">
      <c r="B105" s="37"/>
      <c r="C105" s="38" t="s">
        <v>41</v>
      </c>
      <c r="D105" s="30">
        <v>3</v>
      </c>
      <c r="E105" s="31" t="s">
        <v>1</v>
      </c>
      <c r="F105" s="32"/>
      <c r="G105" s="33">
        <f t="shared" si="0"/>
        <v>0</v>
      </c>
      <c r="H105" s="34"/>
      <c r="I105" s="18"/>
    </row>
    <row r="106" spans="2:9" ht="72.5" x14ac:dyDescent="0.35">
      <c r="B106" s="37"/>
      <c r="C106" s="38" t="s">
        <v>42</v>
      </c>
      <c r="D106" s="30">
        <v>2</v>
      </c>
      <c r="E106" s="31" t="s">
        <v>1</v>
      </c>
      <c r="F106" s="32"/>
      <c r="G106" s="33">
        <f t="shared" si="0"/>
        <v>0</v>
      </c>
      <c r="H106" s="34"/>
      <c r="I106" s="18"/>
    </row>
    <row r="107" spans="2:9" ht="72.5" x14ac:dyDescent="0.35">
      <c r="B107" s="37"/>
      <c r="C107" s="38" t="s">
        <v>43</v>
      </c>
      <c r="D107" s="30">
        <v>2</v>
      </c>
      <c r="E107" s="31" t="s">
        <v>1</v>
      </c>
      <c r="F107" s="32"/>
      <c r="G107" s="33">
        <f t="shared" si="0"/>
        <v>0</v>
      </c>
      <c r="H107" s="34"/>
      <c r="I107" s="18"/>
    </row>
    <row r="108" spans="2:9" ht="87" x14ac:dyDescent="0.35">
      <c r="B108" s="37"/>
      <c r="C108" s="38" t="s">
        <v>44</v>
      </c>
      <c r="D108" s="30">
        <v>2</v>
      </c>
      <c r="E108" s="31" t="s">
        <v>1</v>
      </c>
      <c r="F108" s="32"/>
      <c r="G108" s="33">
        <f t="shared" si="0"/>
        <v>0</v>
      </c>
      <c r="H108" s="34"/>
      <c r="I108" s="18"/>
    </row>
    <row r="109" spans="2:9" ht="72.5" x14ac:dyDescent="0.35">
      <c r="B109" s="37"/>
      <c r="C109" s="38" t="s">
        <v>45</v>
      </c>
      <c r="D109" s="30">
        <v>1</v>
      </c>
      <c r="E109" s="31" t="s">
        <v>1</v>
      </c>
      <c r="F109" s="32"/>
      <c r="G109" s="33">
        <f t="shared" si="0"/>
        <v>0</v>
      </c>
      <c r="H109" s="34"/>
      <c r="I109" s="18"/>
    </row>
    <row r="110" spans="2:9" ht="87" x14ac:dyDescent="0.35">
      <c r="B110" s="37"/>
      <c r="C110" s="38" t="s">
        <v>46</v>
      </c>
      <c r="D110" s="30">
        <v>2</v>
      </c>
      <c r="E110" s="31" t="s">
        <v>1</v>
      </c>
      <c r="F110" s="32"/>
      <c r="G110" s="33">
        <f t="shared" si="0"/>
        <v>0</v>
      </c>
      <c r="H110" s="34"/>
      <c r="I110" s="18"/>
    </row>
    <row r="111" spans="2:9" ht="72.5" x14ac:dyDescent="0.35">
      <c r="B111" s="37"/>
      <c r="C111" s="38" t="s">
        <v>47</v>
      </c>
      <c r="D111" s="30">
        <v>12</v>
      </c>
      <c r="E111" s="31" t="s">
        <v>1</v>
      </c>
      <c r="F111" s="32"/>
      <c r="G111" s="33">
        <f t="shared" si="0"/>
        <v>0</v>
      </c>
      <c r="H111" s="34"/>
      <c r="I111" s="18"/>
    </row>
    <row r="112" spans="2:9" ht="72.5" x14ac:dyDescent="0.35">
      <c r="B112" s="37"/>
      <c r="C112" s="38" t="s">
        <v>48</v>
      </c>
      <c r="D112" s="30">
        <v>1</v>
      </c>
      <c r="E112" s="31" t="s">
        <v>1</v>
      </c>
      <c r="F112" s="32"/>
      <c r="G112" s="33">
        <f t="shared" si="0"/>
        <v>0</v>
      </c>
      <c r="H112" s="34"/>
      <c r="I112" s="18"/>
    </row>
    <row r="113" spans="2:9" ht="87" x14ac:dyDescent="0.35">
      <c r="B113" s="37"/>
      <c r="C113" s="38" t="s">
        <v>49</v>
      </c>
      <c r="D113" s="30">
        <v>8</v>
      </c>
      <c r="E113" s="31" t="s">
        <v>1</v>
      </c>
      <c r="F113" s="32"/>
      <c r="G113" s="33">
        <f t="shared" si="0"/>
        <v>0</v>
      </c>
      <c r="H113" s="34"/>
      <c r="I113" s="18"/>
    </row>
    <row r="114" spans="2:9" ht="87" x14ac:dyDescent="0.35">
      <c r="B114" s="37"/>
      <c r="C114" s="38" t="s">
        <v>50</v>
      </c>
      <c r="D114" s="30">
        <v>5</v>
      </c>
      <c r="E114" s="31" t="s">
        <v>1</v>
      </c>
      <c r="F114" s="32"/>
      <c r="G114" s="33">
        <f t="shared" si="0"/>
        <v>0</v>
      </c>
      <c r="H114" s="34"/>
      <c r="I114" s="18"/>
    </row>
    <row r="115" spans="2:9" ht="87" x14ac:dyDescent="0.35">
      <c r="B115" s="37"/>
      <c r="C115" s="38" t="s">
        <v>51</v>
      </c>
      <c r="D115" s="30">
        <v>1</v>
      </c>
      <c r="E115" s="31" t="s">
        <v>1</v>
      </c>
      <c r="F115" s="32"/>
      <c r="G115" s="33">
        <f t="shared" si="0"/>
        <v>0</v>
      </c>
      <c r="H115" s="34"/>
      <c r="I115" s="18"/>
    </row>
    <row r="116" spans="2:9" ht="29" x14ac:dyDescent="0.35">
      <c r="B116" s="37"/>
      <c r="C116" s="38" t="s">
        <v>52</v>
      </c>
      <c r="D116" s="30">
        <v>4</v>
      </c>
      <c r="E116" s="31" t="s">
        <v>1</v>
      </c>
      <c r="F116" s="32"/>
      <c r="G116" s="33">
        <f t="shared" ref="G116:G134" si="1">F116*D116</f>
        <v>0</v>
      </c>
      <c r="H116" s="34"/>
      <c r="I116" s="18"/>
    </row>
    <row r="117" spans="2:9" x14ac:dyDescent="0.35">
      <c r="B117" s="37"/>
      <c r="C117" s="38" t="s">
        <v>53</v>
      </c>
      <c r="D117" s="30">
        <v>18</v>
      </c>
      <c r="E117" s="31" t="s">
        <v>1</v>
      </c>
      <c r="F117" s="32"/>
      <c r="G117" s="33">
        <f t="shared" si="1"/>
        <v>0</v>
      </c>
      <c r="H117" s="34"/>
      <c r="I117" s="18"/>
    </row>
    <row r="118" spans="2:9" ht="29" x14ac:dyDescent="0.35">
      <c r="B118" s="37"/>
      <c r="C118" s="38" t="s">
        <v>54</v>
      </c>
      <c r="D118" s="30">
        <v>1</v>
      </c>
      <c r="E118" s="31" t="s">
        <v>1</v>
      </c>
      <c r="F118" s="32"/>
      <c r="G118" s="33">
        <f t="shared" si="1"/>
        <v>0</v>
      </c>
      <c r="H118" s="34"/>
      <c r="I118" s="18"/>
    </row>
    <row r="119" spans="2:9" ht="29" x14ac:dyDescent="0.35">
      <c r="B119" s="37"/>
      <c r="C119" s="38" t="s">
        <v>56</v>
      </c>
      <c r="D119" s="30">
        <v>1</v>
      </c>
      <c r="E119" s="31" t="s">
        <v>1</v>
      </c>
      <c r="F119" s="32"/>
      <c r="G119" s="33">
        <f t="shared" si="1"/>
        <v>0</v>
      </c>
      <c r="H119" s="34"/>
      <c r="I119" s="18"/>
    </row>
    <row r="120" spans="2:9" x14ac:dyDescent="0.35">
      <c r="B120" s="37"/>
      <c r="C120" s="38" t="s">
        <v>55</v>
      </c>
      <c r="D120" s="30">
        <v>2</v>
      </c>
      <c r="E120" s="31" t="s">
        <v>1</v>
      </c>
      <c r="F120" s="32"/>
      <c r="G120" s="33">
        <f t="shared" si="1"/>
        <v>0</v>
      </c>
      <c r="H120" s="34"/>
      <c r="I120" s="18"/>
    </row>
    <row r="121" spans="2:9" ht="29" x14ac:dyDescent="0.35">
      <c r="B121" s="37"/>
      <c r="C121" s="38" t="s">
        <v>57</v>
      </c>
      <c r="D121" s="30">
        <v>1</v>
      </c>
      <c r="E121" s="31" t="s">
        <v>1</v>
      </c>
      <c r="F121" s="32"/>
      <c r="G121" s="33">
        <f t="shared" si="1"/>
        <v>0</v>
      </c>
      <c r="H121" s="34"/>
      <c r="I121" s="18"/>
    </row>
    <row r="122" spans="2:9" ht="29" x14ac:dyDescent="0.35">
      <c r="B122" s="37"/>
      <c r="C122" s="38" t="s">
        <v>58</v>
      </c>
      <c r="D122" s="30">
        <v>1</v>
      </c>
      <c r="E122" s="31" t="s">
        <v>1</v>
      </c>
      <c r="F122" s="32"/>
      <c r="G122" s="33">
        <f t="shared" si="1"/>
        <v>0</v>
      </c>
      <c r="H122" s="34"/>
      <c r="I122" s="18"/>
    </row>
    <row r="123" spans="2:9" ht="29" x14ac:dyDescent="0.35">
      <c r="B123" s="37"/>
      <c r="C123" s="38" t="s">
        <v>59</v>
      </c>
      <c r="D123" s="30">
        <v>1</v>
      </c>
      <c r="E123" s="31" t="s">
        <v>1</v>
      </c>
      <c r="F123" s="32"/>
      <c r="G123" s="33">
        <f t="shared" si="1"/>
        <v>0</v>
      </c>
      <c r="H123" s="34"/>
      <c r="I123" s="18"/>
    </row>
    <row r="124" spans="2:9" x14ac:dyDescent="0.35">
      <c r="B124" s="37"/>
      <c r="C124" s="38" t="s">
        <v>114</v>
      </c>
      <c r="D124" s="30">
        <v>1</v>
      </c>
      <c r="E124" s="31" t="s">
        <v>115</v>
      </c>
      <c r="F124" s="32"/>
      <c r="G124" s="33">
        <f t="shared" si="1"/>
        <v>0</v>
      </c>
      <c r="H124" s="34"/>
      <c r="I124" s="18"/>
    </row>
    <row r="125" spans="2:9" x14ac:dyDescent="0.35">
      <c r="B125" s="37"/>
      <c r="C125" s="38" t="s">
        <v>91</v>
      </c>
      <c r="D125" s="30">
        <v>1</v>
      </c>
      <c r="E125" s="31" t="s">
        <v>92</v>
      </c>
      <c r="F125" s="32"/>
      <c r="G125" s="33">
        <f t="shared" si="1"/>
        <v>0</v>
      </c>
      <c r="H125" s="34"/>
      <c r="I125" s="18" t="s">
        <v>93</v>
      </c>
    </row>
    <row r="126" spans="2:9" ht="29" x14ac:dyDescent="0.35">
      <c r="B126" s="37"/>
      <c r="C126" s="29" t="s">
        <v>94</v>
      </c>
      <c r="D126" s="30">
        <v>1</v>
      </c>
      <c r="E126" s="31" t="s">
        <v>92</v>
      </c>
      <c r="F126" s="32"/>
      <c r="G126" s="33">
        <f t="shared" si="1"/>
        <v>0</v>
      </c>
      <c r="H126" s="34"/>
      <c r="I126" s="22" t="s">
        <v>95</v>
      </c>
    </row>
    <row r="127" spans="2:9" x14ac:dyDescent="0.35">
      <c r="B127" s="37"/>
      <c r="C127" s="25" t="s">
        <v>128</v>
      </c>
      <c r="D127" s="30"/>
      <c r="E127" s="31"/>
      <c r="F127" s="32"/>
      <c r="G127" s="33">
        <f t="shared" si="1"/>
        <v>0</v>
      </c>
      <c r="H127" s="34"/>
      <c r="I127" s="18"/>
    </row>
    <row r="128" spans="2:9" ht="58" x14ac:dyDescent="0.35">
      <c r="B128" s="37"/>
      <c r="C128" s="38" t="s">
        <v>123</v>
      </c>
      <c r="D128" s="30">
        <v>1</v>
      </c>
      <c r="E128" s="31" t="s">
        <v>92</v>
      </c>
      <c r="F128" s="32"/>
      <c r="G128" s="33">
        <f t="shared" si="1"/>
        <v>0</v>
      </c>
      <c r="H128" s="34"/>
      <c r="I128" s="18"/>
    </row>
    <row r="129" spans="2:9" ht="58" x14ac:dyDescent="0.35">
      <c r="B129" s="37"/>
      <c r="C129" s="38" t="s">
        <v>124</v>
      </c>
      <c r="D129" s="30">
        <v>1</v>
      </c>
      <c r="E129" s="31" t="s">
        <v>92</v>
      </c>
      <c r="F129" s="32"/>
      <c r="G129" s="33">
        <f t="shared" si="1"/>
        <v>0</v>
      </c>
      <c r="H129" s="34"/>
      <c r="I129" s="18"/>
    </row>
    <row r="130" spans="2:9" ht="290" x14ac:dyDescent="0.35">
      <c r="B130" s="37"/>
      <c r="C130" s="38" t="s">
        <v>125</v>
      </c>
      <c r="D130" s="30">
        <v>61.7</v>
      </c>
      <c r="E130" s="31" t="s">
        <v>0</v>
      </c>
      <c r="F130" s="32"/>
      <c r="G130" s="33">
        <f t="shared" si="1"/>
        <v>0</v>
      </c>
      <c r="H130" s="34"/>
      <c r="I130" s="18"/>
    </row>
    <row r="131" spans="2:9" x14ac:dyDescent="0.35">
      <c r="B131" s="37"/>
      <c r="C131" s="25" t="s">
        <v>127</v>
      </c>
      <c r="D131" s="30"/>
      <c r="E131" s="31"/>
      <c r="F131" s="32"/>
      <c r="G131" s="33">
        <f t="shared" si="1"/>
        <v>0</v>
      </c>
      <c r="H131" s="34"/>
      <c r="I131" s="18"/>
    </row>
    <row r="132" spans="2:9" ht="43.5" x14ac:dyDescent="0.35">
      <c r="B132" s="37"/>
      <c r="C132" s="38" t="s">
        <v>156</v>
      </c>
      <c r="D132" s="30">
        <f>80.3517+258.82-4.87*11-1.67*9-0.63*3</f>
        <v>268.68170000000003</v>
      </c>
      <c r="E132" s="31" t="s">
        <v>0</v>
      </c>
      <c r="F132" s="32"/>
      <c r="G132" s="33">
        <f t="shared" si="1"/>
        <v>0</v>
      </c>
      <c r="H132" s="34"/>
      <c r="I132" s="18"/>
    </row>
    <row r="133" spans="2:9" ht="29" x14ac:dyDescent="0.35">
      <c r="B133" s="37"/>
      <c r="C133" s="38" t="s">
        <v>126</v>
      </c>
      <c r="D133" s="30">
        <f>31.88+23.654+58.58+33.66</f>
        <v>147.774</v>
      </c>
      <c r="E133" s="31" t="s">
        <v>0</v>
      </c>
      <c r="F133" s="32"/>
      <c r="G133" s="33">
        <f t="shared" si="1"/>
        <v>0</v>
      </c>
      <c r="H133" s="34"/>
      <c r="I133" s="18"/>
    </row>
    <row r="134" spans="2:9" x14ac:dyDescent="0.35">
      <c r="B134" s="39"/>
      <c r="C134" s="40"/>
      <c r="D134" s="41"/>
      <c r="E134" s="42"/>
      <c r="F134" s="43"/>
      <c r="G134" s="33">
        <f t="shared" si="1"/>
        <v>0</v>
      </c>
      <c r="H134" s="44"/>
      <c r="I134" s="19"/>
    </row>
    <row r="135" spans="2:9" x14ac:dyDescent="0.35">
      <c r="B135" s="45"/>
      <c r="C135" s="45"/>
      <c r="D135" s="46"/>
      <c r="E135" s="47"/>
      <c r="F135" s="48"/>
      <c r="G135" s="49"/>
      <c r="H135" s="46"/>
    </row>
    <row r="136" spans="2:9" x14ac:dyDescent="0.35">
      <c r="B136" s="45"/>
      <c r="C136" s="45"/>
      <c r="D136" s="46"/>
      <c r="E136" s="47"/>
      <c r="F136" s="48"/>
      <c r="G136" s="49"/>
      <c r="H136" s="46"/>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vt:i4>
      </vt:variant>
      <vt:variant>
        <vt:lpstr>Nazwane zakresy</vt:lpstr>
      </vt:variant>
      <vt:variant>
        <vt:i4>2</vt:i4>
      </vt:variant>
    </vt:vector>
  </HeadingPairs>
  <TitlesOfParts>
    <vt:vector size="3" baseType="lpstr">
      <vt:lpstr>przedmiar</vt:lpstr>
      <vt:lpstr>przedmiar!_Hlk163748407</vt:lpstr>
      <vt:lpstr>przedmiar!_Hlk164075790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Paweł Dobrakowski</dc:creator>
  <cp:lastModifiedBy>Marek Cieplucha</cp:lastModifiedBy>
  <dcterms:created xsi:type="dcterms:W3CDTF">2024-05-01T14:03:30Z</dcterms:created>
  <dcterms:modified xsi:type="dcterms:W3CDTF">2024-05-19T05:29:27Z</dcterms:modified>
</cp:coreProperties>
</file>